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5" yWindow="6045" windowWidth="9720" windowHeight="1170" tabRatio="862" firstSheet="1" activeTab="3"/>
  </bookViews>
  <sheets>
    <sheet name="График" sheetId="34" state="hidden" r:id="rId1"/>
    <sheet name="1" sheetId="69" r:id="rId2"/>
    <sheet name="2" sheetId="70" r:id="rId3"/>
    <sheet name="3" sheetId="71" r:id="rId4"/>
    <sheet name="корректировка по V и НР" sheetId="44" state="hidden" r:id="rId5"/>
    <sheet name="расчет коррек БУ 2018" sheetId="85" state="hidden" r:id="rId6"/>
    <sheet name="расчет коррек БУ 2019" sheetId="87" state="hidden" r:id="rId7"/>
    <sheet name="корректировка по ТП" sheetId="79" state="hidden" r:id="rId8"/>
    <sheet name="неучт расходы " sheetId="82" state="hidden" r:id="rId9"/>
    <sheet name="Прил 8 корр насел" sheetId="54" state="hidden" r:id="rId10"/>
    <sheet name=" корр по точкам пост (1масшт)" sheetId="78"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a" localSheetId="8">#REF!</definedName>
    <definedName name="\a">#REF!</definedName>
    <definedName name="\m" localSheetId="8">#REF!</definedName>
    <definedName name="\m">#REF!</definedName>
    <definedName name="\n">#REF!</definedName>
    <definedName name="\o">#REF!</definedName>
    <definedName name="______________________M8" localSheetId="8">'неучт расходы '!______________________M8</definedName>
    <definedName name="______________________M8">[0]!______________________M8</definedName>
    <definedName name="______________________M9" localSheetId="8">'неучт расходы '!______________________M9</definedName>
    <definedName name="______________________M9">[0]!______________________M9</definedName>
    <definedName name="______________________q11" localSheetId="8">'неучт расходы '!______________________q11</definedName>
    <definedName name="______________________q11">[0]!______________________q11</definedName>
    <definedName name="______________________q15" localSheetId="8">'неучт расходы '!______________________q15</definedName>
    <definedName name="______________________q15">[0]!______________________q15</definedName>
    <definedName name="______________________q17" localSheetId="8">'неучт расходы '!______________________q17</definedName>
    <definedName name="______________________q17">[0]!______________________q17</definedName>
    <definedName name="______________________q2" localSheetId="8">'неучт расходы '!______________________q2</definedName>
    <definedName name="______________________q2">[0]!______________________q2</definedName>
    <definedName name="______________________q3" localSheetId="8">'неучт расходы '!______________________q3</definedName>
    <definedName name="______________________q3">[0]!______________________q3</definedName>
    <definedName name="______________________q4" localSheetId="8">'неучт расходы '!______________________q4</definedName>
    <definedName name="______________________q4">[0]!______________________q4</definedName>
    <definedName name="______________________q5" localSheetId="8">'неучт расходы '!______________________q5</definedName>
    <definedName name="______________________q5">[0]!______________________q5</definedName>
    <definedName name="______________________q6" localSheetId="8">'неучт расходы '!______________________q6</definedName>
    <definedName name="______________________q6">[0]!______________________q6</definedName>
    <definedName name="______________________q7" localSheetId="8">'неучт расходы '!______________________q7</definedName>
    <definedName name="______________________q7">[0]!______________________q7</definedName>
    <definedName name="______________________q8" localSheetId="8">'неучт расходы '!______________________q8</definedName>
    <definedName name="______________________q8">[0]!______________________q8</definedName>
    <definedName name="______________________q9" localSheetId="8">'неучт расходы '!______________________q9</definedName>
    <definedName name="______________________q9">[0]!______________________q9</definedName>
    <definedName name="_____________________M8" localSheetId="8">'неучт расходы '!_____________________M8</definedName>
    <definedName name="_____________________M8">[0]!_____________________M8</definedName>
    <definedName name="_____________________M9" localSheetId="8">'неучт расходы '!_____________________M9</definedName>
    <definedName name="_____________________M9">[0]!_____________________M9</definedName>
    <definedName name="_____________________q11" localSheetId="8">'неучт расходы '!_____________________q11</definedName>
    <definedName name="_____________________q11">[0]!_____________________q11</definedName>
    <definedName name="_____________________q15" localSheetId="8">'неучт расходы '!_____________________q15</definedName>
    <definedName name="_____________________q15">[0]!_____________________q15</definedName>
    <definedName name="_____________________q17" localSheetId="8">'неучт расходы '!_____________________q17</definedName>
    <definedName name="_____________________q17">[0]!_____________________q17</definedName>
    <definedName name="_____________________q2" localSheetId="8">'неучт расходы '!_____________________q2</definedName>
    <definedName name="_____________________q2">[0]!_____________________q2</definedName>
    <definedName name="_____________________q3" localSheetId="8">'неучт расходы '!_____________________q3</definedName>
    <definedName name="_____________________q3">[0]!_____________________q3</definedName>
    <definedName name="_____________________q4" localSheetId="8">'неучт расходы '!_____________________q4</definedName>
    <definedName name="_____________________q4">[0]!_____________________q4</definedName>
    <definedName name="_____________________q5" localSheetId="8">'неучт расходы '!_____________________q5</definedName>
    <definedName name="_____________________q5">[0]!_____________________q5</definedName>
    <definedName name="_____________________q6" localSheetId="8">'неучт расходы '!_____________________q6</definedName>
    <definedName name="_____________________q6">[0]!_____________________q6</definedName>
    <definedName name="_____________________q7" localSheetId="8">'неучт расходы '!_____________________q7</definedName>
    <definedName name="_____________________q7">[0]!_____________________q7</definedName>
    <definedName name="_____________________q8" localSheetId="8">'неучт расходы '!_____________________q8</definedName>
    <definedName name="_____________________q8">[0]!_____________________q8</definedName>
    <definedName name="_____________________q9" localSheetId="8">'неучт расходы '!_____________________q9</definedName>
    <definedName name="_____________________q9">[0]!_____________________q9</definedName>
    <definedName name="____________________FY1" localSheetId="8">'неучт расходы '!____________________FY1</definedName>
    <definedName name="____________________FY1">[0]!____________________FY1</definedName>
    <definedName name="____________________M8" localSheetId="8">'неучт расходы '!____________________M8</definedName>
    <definedName name="____________________M8">[0]!____________________M8</definedName>
    <definedName name="____________________M9" localSheetId="8">'неучт расходы '!____________________M9</definedName>
    <definedName name="____________________M9">[0]!____________________M9</definedName>
    <definedName name="____________________q11" localSheetId="8">'неучт расходы '!____________________q11</definedName>
    <definedName name="____________________q11">[0]!____________________q11</definedName>
    <definedName name="____________________q15" localSheetId="8">'неучт расходы '!____________________q15</definedName>
    <definedName name="____________________q15">[0]!____________________q15</definedName>
    <definedName name="____________________q17" localSheetId="8">'неучт расходы '!____________________q17</definedName>
    <definedName name="____________________q17">[0]!____________________q17</definedName>
    <definedName name="____________________q2" localSheetId="8">'неучт расходы '!____________________q2</definedName>
    <definedName name="____________________q2">[0]!____________________q2</definedName>
    <definedName name="____________________q3" localSheetId="8">'неучт расходы '!____________________q3</definedName>
    <definedName name="____________________q3">[0]!____________________q3</definedName>
    <definedName name="____________________q4" localSheetId="8">'неучт расходы '!____________________q4</definedName>
    <definedName name="____________________q4">[0]!____________________q4</definedName>
    <definedName name="____________________q5" localSheetId="8">'неучт расходы '!____________________q5</definedName>
    <definedName name="____________________q5">[0]!____________________q5</definedName>
    <definedName name="____________________q6" localSheetId="8">'неучт расходы '!____________________q6</definedName>
    <definedName name="____________________q6">[0]!____________________q6</definedName>
    <definedName name="____________________q7" localSheetId="8">'неучт расходы '!____________________q7</definedName>
    <definedName name="____________________q7">[0]!____________________q7</definedName>
    <definedName name="____________________q8" localSheetId="8">'неучт расходы '!____________________q8</definedName>
    <definedName name="____________________q8">[0]!____________________q8</definedName>
    <definedName name="____________________q9" localSheetId="8">'неучт расходы '!____________________q9</definedName>
    <definedName name="____________________q9">[0]!____________________q9</definedName>
    <definedName name="____________________r" localSheetId="8">'неучт расходы '!____________________r</definedName>
    <definedName name="____________________r">[0]!____________________r</definedName>
    <definedName name="___________________dat1" localSheetId="8">#REF!</definedName>
    <definedName name="___________________dat1">#REF!</definedName>
    <definedName name="___________________dat10" localSheetId="8">#REF!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 localSheetId="8">'неучт расходы '!___________________FY1</definedName>
    <definedName name="___________________FY1">[0]!___________________FY1</definedName>
    <definedName name="___________________M8" localSheetId="8">'неучт расходы '!___________________M8</definedName>
    <definedName name="___________________M8">[0]!___________________M8</definedName>
    <definedName name="___________________M9" localSheetId="8">'неучт расходы '!___________________M9</definedName>
    <definedName name="___________________M9">[0]!___________________M9</definedName>
    <definedName name="___________________q11" localSheetId="8">'неучт расходы '!___________________q11</definedName>
    <definedName name="___________________q11">[0]!___________________q11</definedName>
    <definedName name="___________________q15" localSheetId="8">'неучт расходы '!___________________q15</definedName>
    <definedName name="___________________q15">[0]!___________________q15</definedName>
    <definedName name="___________________q17" localSheetId="8">'неучт расходы '!___________________q17</definedName>
    <definedName name="___________________q17">[0]!___________________q17</definedName>
    <definedName name="___________________q2" localSheetId="8">'неучт расходы '!___________________q2</definedName>
    <definedName name="___________________q2">[0]!___________________q2</definedName>
    <definedName name="___________________q3" localSheetId="8">'неучт расходы '!___________________q3</definedName>
    <definedName name="___________________q3">[0]!___________________q3</definedName>
    <definedName name="___________________q4" localSheetId="8">'неучт расходы '!___________________q4</definedName>
    <definedName name="___________________q4">[0]!___________________q4</definedName>
    <definedName name="___________________q5" localSheetId="8">'неучт расходы '!___________________q5</definedName>
    <definedName name="___________________q5">[0]!___________________q5</definedName>
    <definedName name="___________________q6" localSheetId="8">'неучт расходы '!___________________q6</definedName>
    <definedName name="___________________q6">[0]!___________________q6</definedName>
    <definedName name="___________________q7" localSheetId="8">'неучт расходы '!___________________q7</definedName>
    <definedName name="___________________q7">[0]!___________________q7</definedName>
    <definedName name="___________________q8" localSheetId="8">'неучт расходы '!___________________q8</definedName>
    <definedName name="___________________q8">[0]!___________________q8</definedName>
    <definedName name="___________________q9" localSheetId="8">'неучт расходы '!___________________q9</definedName>
    <definedName name="___________________q9">[0]!___________________q9</definedName>
    <definedName name="___________________r" localSheetId="8">'неучт расходы '!___________________r</definedName>
    <definedName name="___________________r">[0]!___________________r</definedName>
    <definedName name="__________________FY1" localSheetId="8">'неучт расходы '!__________________FY1</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 localSheetId="8">'неучт расходы '!__________________r</definedName>
    <definedName name="__________________r">[0]!__________________r</definedName>
    <definedName name="_________________FY1" localSheetId="8">'неучт расходы '!_________________FY1</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 localSheetId="8">'неучт расходы '!_________________r</definedName>
    <definedName name="_________________r">[0]!_________________r</definedName>
    <definedName name="________________dat1" localSheetId="8">#REF!</definedName>
    <definedName name="________________dat1">#REF!</definedName>
    <definedName name="________________dat10" localSheetId="8">#REF!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 localSheetId="8">'неучт расходы '!______M8</definedName>
    <definedName name="______M8">[0]!______M8</definedName>
    <definedName name="______M9" localSheetId="8">'неучт расходы '!______M9</definedName>
    <definedName name="______M9">[0]!______M9</definedName>
    <definedName name="______Num2" localSheetId="8">#REF!</definedName>
    <definedName name="______Num2">#REF!</definedName>
    <definedName name="______q11" localSheetId="8">'неучт расходы '!______q11</definedName>
    <definedName name="______q11">[0]!______q11</definedName>
    <definedName name="______q15" localSheetId="8">'неучт расходы '!______q15</definedName>
    <definedName name="______q15">[0]!______q15</definedName>
    <definedName name="______q17" localSheetId="8">'неучт расходы '!______q17</definedName>
    <definedName name="______q17">[0]!______q17</definedName>
    <definedName name="______q2" localSheetId="8">'неучт расходы '!______q2</definedName>
    <definedName name="______q2">[0]!______q2</definedName>
    <definedName name="______q3" localSheetId="8">'неучт расходы '!______q3</definedName>
    <definedName name="______q3">[0]!______q3</definedName>
    <definedName name="______q4" localSheetId="8">'неучт расходы '!______q4</definedName>
    <definedName name="______q4">[0]!______q4</definedName>
    <definedName name="______q5" localSheetId="8">'неучт расходы '!______q5</definedName>
    <definedName name="______q5">[0]!______q5</definedName>
    <definedName name="______q6" localSheetId="8">'неучт расходы '!______q6</definedName>
    <definedName name="______q6">[0]!______q6</definedName>
    <definedName name="______q7" localSheetId="8">'неучт расходы '!______q7</definedName>
    <definedName name="______q7">[0]!______q7</definedName>
    <definedName name="______q8" localSheetId="8">'неучт расходы '!______q8</definedName>
    <definedName name="______q8">[0]!______q8</definedName>
    <definedName name="______q9" localSheetId="8">'неучт расходы '!______q9</definedName>
    <definedName name="______q9">[0]!______q9</definedName>
    <definedName name="______r">#N/A</definedName>
    <definedName name="______SP1" localSheetId="8">[3]FES!#REF!</definedName>
    <definedName name="______SP1">[3]FES!#REF!</definedName>
    <definedName name="______SP10" localSheetId="8">[3]FES!#REF!</definedName>
    <definedName name="______SP10">[3]FES!#REF!</definedName>
    <definedName name="______SP11" localSheetId="8">[3]FES!#REF!</definedName>
    <definedName name="______SP11">[3]FES!#REF!</definedName>
    <definedName name="______SP12" localSheetId="8">[3]FES!#REF!</definedName>
    <definedName name="______SP12">[3]FES!#REF!</definedName>
    <definedName name="______SP13" localSheetId="8">[3]FES!#REF!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 localSheetId="8">'неучт расходы '!_____FY1</definedName>
    <definedName name="_____FY1">[0]!_____FY1</definedName>
    <definedName name="_____M8" localSheetId="8">'неучт расходы '!_____M8</definedName>
    <definedName name="_____M8">[0]!_____M8</definedName>
    <definedName name="_____M9" localSheetId="8">'неучт расходы '!_____M9</definedName>
    <definedName name="_____M9">[0]!_____M9</definedName>
    <definedName name="_____Num2" localSheetId="8">#REF!</definedName>
    <definedName name="_____Num2">#REF!</definedName>
    <definedName name="_____q11" localSheetId="8">'неучт расходы '!_____q11</definedName>
    <definedName name="_____q11">[0]!_____q11</definedName>
    <definedName name="_____q15" localSheetId="8">'неучт расходы '!_____q15</definedName>
    <definedName name="_____q15">[0]!_____q15</definedName>
    <definedName name="_____q17" localSheetId="8">'неучт расходы '!_____q17</definedName>
    <definedName name="_____q17">[0]!_____q17</definedName>
    <definedName name="_____q2" localSheetId="8">'неучт расходы '!_____q2</definedName>
    <definedName name="_____q2">[0]!_____q2</definedName>
    <definedName name="_____q3" localSheetId="8">'неучт расходы '!_____q3</definedName>
    <definedName name="_____q3">[0]!_____q3</definedName>
    <definedName name="_____q4" localSheetId="8">'неучт расходы '!_____q4</definedName>
    <definedName name="_____q4">[0]!_____q4</definedName>
    <definedName name="_____q5" localSheetId="8">'неучт расходы '!_____q5</definedName>
    <definedName name="_____q5">[0]!_____q5</definedName>
    <definedName name="_____q6" localSheetId="8">'неучт расходы '!_____q6</definedName>
    <definedName name="_____q6">[0]!_____q6</definedName>
    <definedName name="_____q7" localSheetId="8">'неучт расходы '!_____q7</definedName>
    <definedName name="_____q7">[0]!_____q7</definedName>
    <definedName name="_____q8" localSheetId="8">'неучт расходы '!_____q8</definedName>
    <definedName name="_____q8">[0]!_____q8</definedName>
    <definedName name="_____q9" localSheetId="8">'неучт расходы '!_____q9</definedName>
    <definedName name="_____q9">[0]!_____q9</definedName>
    <definedName name="_____r" localSheetId="8">'неучт расходы '!_____r</definedName>
    <definedName name="_____r">[0]!_____r</definedName>
    <definedName name="_____SP1" localSheetId="8">[3]FES!#REF!</definedName>
    <definedName name="_____SP1">[3]FES!#REF!</definedName>
    <definedName name="_____SP10" localSheetId="8">[3]FES!#REF!</definedName>
    <definedName name="_____SP10">[3]FES!#REF!</definedName>
    <definedName name="_____SP11" localSheetId="8">[3]FES!#REF!</definedName>
    <definedName name="_____SP11">[3]FES!#REF!</definedName>
    <definedName name="_____SP12" localSheetId="8">[3]FES!#REF!</definedName>
    <definedName name="_____SP12">[3]FES!#REF!</definedName>
    <definedName name="_____SP13" localSheetId="8">[3]FES!#REF!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 localSheetId="8">'неучт расходы '!____FY1</definedName>
    <definedName name="____FY1">[0]!____FY1</definedName>
    <definedName name="____M8" localSheetId="8">'неучт расходы '!____M8</definedName>
    <definedName name="____M8">[0]!____M8</definedName>
    <definedName name="____M9" localSheetId="8">'неучт расходы '!____M9</definedName>
    <definedName name="____M9">[0]!____M9</definedName>
    <definedName name="____Num2" localSheetId="8">#REF!</definedName>
    <definedName name="____Num2">#REF!</definedName>
    <definedName name="____O100000" localSheetId="8">#REF!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 localSheetId="8">'неучт расходы '!____q11</definedName>
    <definedName name="____q11">[0]!____q11</definedName>
    <definedName name="____q15" localSheetId="8">'неучт расходы '!____q15</definedName>
    <definedName name="____q15">[0]!____q15</definedName>
    <definedName name="____q17" localSheetId="8">'неучт расходы '!____q17</definedName>
    <definedName name="____q17">[0]!____q17</definedName>
    <definedName name="____q2" localSheetId="8">'неучт расходы '!____q2</definedName>
    <definedName name="____q2">[0]!____q2</definedName>
    <definedName name="____q3" localSheetId="8">'неучт расходы '!____q3</definedName>
    <definedName name="____q3">[0]!____q3</definedName>
    <definedName name="____q4" localSheetId="8">'неучт расходы '!____q4</definedName>
    <definedName name="____q4">[0]!____q4</definedName>
    <definedName name="____q5" localSheetId="8">'неучт расходы '!____q5</definedName>
    <definedName name="____q5">[0]!____q5</definedName>
    <definedName name="____q6" localSheetId="8">'неучт расходы '!____q6</definedName>
    <definedName name="____q6">[0]!____q6</definedName>
    <definedName name="____q7" localSheetId="8">'неучт расходы '!____q7</definedName>
    <definedName name="____q7">[0]!____q7</definedName>
    <definedName name="____q8" localSheetId="8">'неучт расходы '!____q8</definedName>
    <definedName name="____q8">[0]!____q8</definedName>
    <definedName name="____q9" localSheetId="8">'неучт расходы '!____q9</definedName>
    <definedName name="____q9">[0]!____q9</definedName>
    <definedName name="____r" localSheetId="8">'неучт расходы '!____r</definedName>
    <definedName name="____r">[0]!____r</definedName>
    <definedName name="____SP1" localSheetId="8">[3]FES!#REF!</definedName>
    <definedName name="____SP1">[3]FES!#REF!</definedName>
    <definedName name="____SP10" localSheetId="8">[3]FES!#REF!</definedName>
    <definedName name="____SP10">[3]FES!#REF!</definedName>
    <definedName name="____SP11" localSheetId="8">[3]FES!#REF!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 localSheetId="8">'неучт расходы '!___M8</definedName>
    <definedName name="___M8">[0]!___M8</definedName>
    <definedName name="___M9" localSheetId="8">'неучт расходы '!___M9</definedName>
    <definedName name="___M9">[0]!___M9</definedName>
    <definedName name="___Num2" localSheetId="8">#REF!</definedName>
    <definedName name="___Num2">#REF!</definedName>
    <definedName name="___O100000" localSheetId="8">#REF!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 localSheetId="8">'неучт расходы '!___q11</definedName>
    <definedName name="___q11">[0]!___q11</definedName>
    <definedName name="___q15" localSheetId="8">'неучт расходы '!___q15</definedName>
    <definedName name="___q15">[0]!___q15</definedName>
    <definedName name="___q17" localSheetId="8">'неучт расходы '!___q17</definedName>
    <definedName name="___q17">[0]!___q17</definedName>
    <definedName name="___q2" localSheetId="8">'неучт расходы '!___q2</definedName>
    <definedName name="___q2">[0]!___q2</definedName>
    <definedName name="___q3" localSheetId="8">'неучт расходы '!___q3</definedName>
    <definedName name="___q3">[0]!___q3</definedName>
    <definedName name="___q4" localSheetId="8">'неучт расходы '!___q4</definedName>
    <definedName name="___q4">[0]!___q4</definedName>
    <definedName name="___q5" localSheetId="8">'неучт расходы '!___q5</definedName>
    <definedName name="___q5">[0]!___q5</definedName>
    <definedName name="___q6" localSheetId="8">'неучт расходы '!___q6</definedName>
    <definedName name="___q6">[0]!___q6</definedName>
    <definedName name="___q7" localSheetId="8">'неучт расходы '!___q7</definedName>
    <definedName name="___q7">[0]!___q7</definedName>
    <definedName name="___q8" localSheetId="8">'неучт расходы '!___q8</definedName>
    <definedName name="___q8">[0]!___q8</definedName>
    <definedName name="___q9" localSheetId="8">'неучт расходы '!___q9</definedName>
    <definedName name="___q9">[0]!___q9</definedName>
    <definedName name="___r">#N/A</definedName>
    <definedName name="___SP1" localSheetId="8">[3]FES!#REF!</definedName>
    <definedName name="___SP1">[3]FES!#REF!</definedName>
    <definedName name="___SP10" localSheetId="8">[3]FES!#REF!</definedName>
    <definedName name="___SP10">[3]FES!#REF!</definedName>
    <definedName name="___SP11" localSheetId="8">[3]FES!#REF!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Y1" localSheetId="8">'неучт расходы '!__FY1</definedName>
    <definedName name="__FY1">[0]!__FY1</definedName>
    <definedName name="__G590150" localSheetId="8">#REF!</definedName>
    <definedName name="__G590150">#REF!</definedName>
    <definedName name="__gf2" localSheetId="8">#REF!</definedName>
    <definedName name="__gf2">#REF!</definedName>
    <definedName name="__HLN101">#REF!</definedName>
    <definedName name="__M8" localSheetId="8">'неучт расходы '!__M8</definedName>
    <definedName name="__M8">[0]!__M8</definedName>
    <definedName name="__M9" localSheetId="8">'неучт расходы '!__M9</definedName>
    <definedName name="__M9">[0]!__M9</definedName>
    <definedName name="__Num2" localSheetId="8">#REF!</definedName>
    <definedName name="__Num2">#REF!</definedName>
    <definedName name="__O100000" localSheetId="8">#REF!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[7]Титульный!$E$31</definedName>
    <definedName name="__q11" localSheetId="8">'неучт расходы '!__q11</definedName>
    <definedName name="__q11">[0]!__q11</definedName>
    <definedName name="__q15" localSheetId="8">'неучт расходы '!__q15</definedName>
    <definedName name="__q15">[0]!__q15</definedName>
    <definedName name="__q17" localSheetId="8">'неучт расходы '!__q17</definedName>
    <definedName name="__q17">[0]!__q17</definedName>
    <definedName name="__q2" localSheetId="8">'неучт расходы '!__q2</definedName>
    <definedName name="__q2">[0]!__q2</definedName>
    <definedName name="__q3" localSheetId="8">'неучт расходы '!__q3</definedName>
    <definedName name="__q3">[0]!__q3</definedName>
    <definedName name="__q4" localSheetId="8">'неучт расходы '!__q4</definedName>
    <definedName name="__q4">[0]!__q4</definedName>
    <definedName name="__q5" localSheetId="8">'неучт расходы '!__q5</definedName>
    <definedName name="__q5">[0]!__q5</definedName>
    <definedName name="__q6" localSheetId="8">'неучт расходы '!__q6</definedName>
    <definedName name="__q6">[0]!__q6</definedName>
    <definedName name="__q7" localSheetId="8">'неучт расходы '!__q7</definedName>
    <definedName name="__q7">[0]!__q7</definedName>
    <definedName name="__q8" localSheetId="8">'неучт расходы '!__q8</definedName>
    <definedName name="__q8">[0]!__q8</definedName>
    <definedName name="__q9" localSheetId="8">'неучт расходы '!__q9</definedName>
    <definedName name="__q9">[0]!__q9</definedName>
    <definedName name="__r">#N/A</definedName>
    <definedName name="__RAB10" localSheetId="8">#REF!</definedName>
    <definedName name="__RAB10">#REF!</definedName>
    <definedName name="__RAB11" localSheetId="8">#REF!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'[6]на 1 тут'!#REF!</definedName>
    <definedName name="_123Graph_LBL_AGRAPH1" hidden="1">'[8]на 1 тут'!#REF!</definedName>
    <definedName name="_124" hidden="1">'[8]на 1 тут'!#REF!</definedName>
    <definedName name="_133" hidden="1">'[6]на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 localSheetId="8">'неучт расходы '!_bty6</definedName>
    <definedName name="_bty6">[0]!_bty6</definedName>
    <definedName name="_Bud3" localSheetId="8">#REF!</definedName>
    <definedName name="_Bud3">#REF!</definedName>
    <definedName name="_CEH009" localSheetId="8">#REF!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 localSheetId="8">[9]vec!#REF!</definedName>
    <definedName name="_def1999">[10]vec!#REF!</definedName>
    <definedName name="_def2000г">#REF!</definedName>
    <definedName name="_def2001г">#REF!</definedName>
    <definedName name="_def2002г">#REF!</definedName>
    <definedName name="_dtk7">[4]!_dtk7</definedName>
    <definedName name="_ew1">#N/A</definedName>
    <definedName name="_FY1" localSheetId="8">'неучт расходы '!_FY1</definedName>
    <definedName name="_FY1">[0]!_FY1</definedName>
    <definedName name="_G590150" localSheetId="8">#REF!</definedName>
    <definedName name="_G590150">#REF!</definedName>
    <definedName name="_gf2" localSheetId="8">#REF!</definedName>
    <definedName name="_gf2">#REF!</definedName>
    <definedName name="_gh1" localSheetId="8">'неучт расходы '!_gh1</definedName>
    <definedName name="_gh1">[0]!_gh1</definedName>
    <definedName name="_HLN101" localSheetId="8">#REF!</definedName>
    <definedName name="_HLN101">#REF!</definedName>
    <definedName name="_inf2000" localSheetId="8">#REF!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 localSheetId="8">[9]vec!#REF!</definedName>
    <definedName name="_infl.99">[10]vec!#REF!</definedName>
    <definedName name="_M8" localSheetId="8">'неучт расходы '!_M8</definedName>
    <definedName name="_M8">[0]!_M8</definedName>
    <definedName name="_M9" localSheetId="8">'неучт расходы '!_M9</definedName>
    <definedName name="_M9">[0]!_M9</definedName>
    <definedName name="_mm1" localSheetId="8">[11]ПРОГНОЗ_1!#REF!</definedName>
    <definedName name="_mm1">[11]ПРОГНОЗ_1!#REF!</definedName>
    <definedName name="_msoanchor_1" localSheetId="8">#REF!</definedName>
    <definedName name="_msoanchor_1">#REF!</definedName>
    <definedName name="_Num2" localSheetId="8">#REF!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[7]Титульный!$E$31</definedName>
    <definedName name="_q11" localSheetId="8">'неучт расходы '!_q11</definedName>
    <definedName name="_q11">[0]!_q11</definedName>
    <definedName name="_q15" localSheetId="8">'неучт расходы '!_q15</definedName>
    <definedName name="_q15">[0]!_q15</definedName>
    <definedName name="_q17" localSheetId="8">'неучт расходы '!_q17</definedName>
    <definedName name="_q17">[0]!_q17</definedName>
    <definedName name="_q2" localSheetId="8">'неучт расходы '!_q2</definedName>
    <definedName name="_q2">[0]!_q2</definedName>
    <definedName name="_q3" localSheetId="8">'неучт расходы '!_q3</definedName>
    <definedName name="_q3">[0]!_q3</definedName>
    <definedName name="_q4" localSheetId="8">'неучт расходы '!_q4</definedName>
    <definedName name="_q4">[0]!_q4</definedName>
    <definedName name="_q5" localSheetId="8">'неучт расходы '!_q5</definedName>
    <definedName name="_q5">[0]!_q5</definedName>
    <definedName name="_q6" localSheetId="8">'неучт расходы '!_q6</definedName>
    <definedName name="_q6">[0]!_q6</definedName>
    <definedName name="_q7" localSheetId="8">'неучт расходы '!_q7</definedName>
    <definedName name="_q7">[0]!_q7</definedName>
    <definedName name="_q8" localSheetId="8">'неучт расходы '!_q8</definedName>
    <definedName name="_q8">[0]!_q8</definedName>
    <definedName name="_q9" localSheetId="8">'неучт расходы '!_q9</definedName>
    <definedName name="_q9">[0]!_q9</definedName>
    <definedName name="_r" localSheetId="8">'неучт расходы '!_r</definedName>
    <definedName name="_r">[0]!_r</definedName>
    <definedName name="_RAB10" localSheetId="8">#REF!</definedName>
    <definedName name="_RAB10">#REF!</definedName>
    <definedName name="_RAB11" localSheetId="8">#REF!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'[12]14'!$F$30</definedName>
    <definedName name="÷ĺňâĺđňűé">#REF!</definedName>
    <definedName name="a">[13]Параметры!$E$37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 localSheetId="8">'неучт расходы '!àî</definedName>
    <definedName name="àî">[0]!àî</definedName>
    <definedName name="ALL_ORG" localSheetId="8">#REF!</definedName>
    <definedName name="ALL_ORG">#REF!</definedName>
    <definedName name="ALL_SET" localSheetId="8">#REF!</definedName>
    <definedName name="ALL_SET">#REF!</definedName>
    <definedName name="alumina_mt">#REF!</definedName>
    <definedName name="alumina_price">#REF!</definedName>
    <definedName name="AN" localSheetId="8">'неучт расходы '!AN</definedName>
    <definedName name="AN">[0]!AN</definedName>
    <definedName name="âňîđîé" localSheetId="8">#REF!</definedName>
    <definedName name="âňîđîé">#REF!</definedName>
    <definedName name="anscount" hidden="1">1</definedName>
    <definedName name="AOE" localSheetId="8">#REF!</definedName>
    <definedName name="AOE">#REF!</definedName>
    <definedName name="APR">#REF!</definedName>
    <definedName name="AS2DocOpenMode" hidden="1">"AS2DocumentBrowse"</definedName>
    <definedName name="asasfddddddddddddddddd" localSheetId="8">'неучт расходы '!asasfddddddddddddddddd</definedName>
    <definedName name="asasfddddddddddddddddd">[0]!asasfddddddddddddddddd</definedName>
    <definedName name="asdf" localSheetId="8" hidden="1">'[6]на 1 тут'!#REF!</definedName>
    <definedName name="asdf" hidden="1">'[6]на 1 тут'!#REF!</definedName>
    <definedName name="AUG" localSheetId="8">#REF!</definedName>
    <definedName name="AUG">#REF!</definedName>
    <definedName name="ayan" localSheetId="8">'неучт расходы '!ayan</definedName>
    <definedName name="ayan">[0]!ayan</definedName>
    <definedName name="b">[13]Параметры!$F$37</definedName>
    <definedName name="b1_">#REF!</definedName>
    <definedName name="b1_2">#REF!</definedName>
    <definedName name="b2_">#REF!</definedName>
    <definedName name="b3_">#REF!</definedName>
    <definedName name="b4_">#REF!</definedName>
    <definedName name="B490_02">'[14]УФ-61'!#REF!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[1]!Base_OptClick</definedName>
    <definedName name="BazPotrEEList">[15]Лист!$A$90</definedName>
    <definedName name="bb" localSheetId="8">'неучт расходы '!bb</definedName>
    <definedName name="bb">[0]!bb</definedName>
    <definedName name="bbbbbbbbbbbbbbb">[1]!bbbbbbbbbbbbbbb</definedName>
    <definedName name="bbbbbbnhnmh" localSheetId="8">'неучт расходы '!bbbbbbnhnmh</definedName>
    <definedName name="bbbbbbnhnmh">[0]!bbbbbbnhnmh</definedName>
    <definedName name="BBC" localSheetId="8">#REF!</definedName>
    <definedName name="BBC">#REF!</definedName>
    <definedName name="bfd" localSheetId="8" hidden="1">{#N/A,#N/A,TRUE,"Лист1";#N/A,#N/A,TRUE,"Лист2";#N/A,#N/A,TRUE,"Лист3"}</definedName>
    <definedName name="bfd" hidden="1">{#N/A,#N/A,TRUE,"Лист1";#N/A,#N/A,TRUE,"Лист2";#N/A,#N/A,TRUE,"Лист3"}</definedName>
    <definedName name="bfgd" localSheetId="8">'неучт расходы '!bfgd</definedName>
    <definedName name="bfgd">[0]!bfgd</definedName>
    <definedName name="bgfcdfs" localSheetId="8">'неучт расходы '!bgfcdfs</definedName>
    <definedName name="bgfcdfs">[0]!bgfcdfs</definedName>
    <definedName name="bghjjjjjjjjjjjjjjjjjj" localSheetId="8" hidden="1">{#N/A,#N/A,TRUE,"Лист1";#N/A,#N/A,TRUE,"Лист2";#N/A,#N/A,TRUE,"Лист3"}</definedName>
    <definedName name="bghjjjjjjjjjjjjjjjjjj" hidden="1">{#N/A,#N/A,TRUE,"Лист1";#N/A,#N/A,TRUE,"Лист2";#N/A,#N/A,TRUE,"Лист3"}</definedName>
    <definedName name="bghty" localSheetId="8">'неучт расходы '!bghty</definedName>
    <definedName name="bghty">[0]!bghty</definedName>
    <definedName name="bghvgvvvvvvvvvvvvvvvvv" localSheetId="8" hidden="1">{#N/A,#N/A,TRUE,"Лист1";#N/A,#N/A,TRUE,"Лист2";#N/A,#N/A,TRUE,"Лист3"}</definedName>
    <definedName name="bghvgvvvvvvvvvvvvvvvvv" hidden="1">{#N/A,#N/A,TRUE,"Лист1";#N/A,#N/A,TRUE,"Лист2";#N/A,#N/A,TRUE,"Лист3"}</definedName>
    <definedName name="bhgggf" localSheetId="8">'неучт расходы '!bhgggf</definedName>
    <definedName name="bhgggf">[0]!bhgggf</definedName>
    <definedName name="bhgggggggggggggggg" localSheetId="8">'неучт расходы '!bhgggggggggggggggg</definedName>
    <definedName name="bhgggggggggggggggg">[0]!bhgggggggggggggggg</definedName>
    <definedName name="bhjghff" localSheetId="8">'неучт расходы '!bhjghff</definedName>
    <definedName name="bhjghff">[0]!bhjghff</definedName>
    <definedName name="bmjjhbvfgf" localSheetId="8">'неучт расходы '!bmjjhbvfgf</definedName>
    <definedName name="bmjjhbvfgf">[0]!bmjjhbvfgf</definedName>
    <definedName name="bn" localSheetId="8" hidden="1">{#N/A,#N/A,TRUE,"Лист1";#N/A,#N/A,TRUE,"Лист2";#N/A,#N/A,TRUE,"Лист3"}</definedName>
    <definedName name="bn" hidden="1">{#N/A,#N/A,TRUE,"Лист1";#N/A,#N/A,TRUE,"Лист2";#N/A,#N/A,TRUE,"Лист3"}</definedName>
    <definedName name="bnbbnvbcvbcvx" localSheetId="8">'неучт расходы '!bnbbnvbcvbcvx</definedName>
    <definedName name="bnbbnvbcvbcvx">[0]!bnbbnvbcvbcvx</definedName>
    <definedName name="bnghfh" localSheetId="8">'неучт расходы '!bnghfh</definedName>
    <definedName name="bnghfh">[0]!bnghfh</definedName>
    <definedName name="BoilList">[15]Лист!$A$270</definedName>
    <definedName name="BoilQnt">[15]Лист!$B$271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 localSheetId="8">'неучт расходы '!btytu</definedName>
    <definedName name="btytu">[0]!btytu</definedName>
    <definedName name="btyty" localSheetId="8">'неучт расходы '!btyty</definedName>
    <definedName name="btyty">[0]!btyty</definedName>
    <definedName name="bu7u" localSheetId="8">'неучт расходы '!bu7u</definedName>
    <definedName name="bu7u">[0]!bu7u</definedName>
    <definedName name="Budget_ID" localSheetId="8">#REF!</definedName>
    <definedName name="Budget_ID">#REF!</definedName>
    <definedName name="BudPotrEE">[15]Параметры!$B$9</definedName>
    <definedName name="BudPotrEEList">[15]Лист!$A$120</definedName>
    <definedName name="BudPotrTE">[15]Лист!$B$311</definedName>
    <definedName name="BudPotrTEList">[15]Лист!$A$310</definedName>
    <definedName name="Button_1">"НоваяОборотка_Лист1_Таблица"</definedName>
    <definedName name="Button_67">"X2001_PROJECT_N_1_DailySch_List"</definedName>
    <definedName name="BuzPotrEE">[15]Параметры!$B$8</definedName>
    <definedName name="bv">#N/A</definedName>
    <definedName name="bvbvffffffffffff" localSheetId="8" hidden="1">{#N/A,#N/A,TRUE,"Лист1";#N/A,#N/A,TRUE,"Лист2";#N/A,#N/A,TRUE,"Лист3"}</definedName>
    <definedName name="bvbvffffffffffff" hidden="1">{#N/A,#N/A,TRUE,"Лист1";#N/A,#N/A,TRUE,"Лист2";#N/A,#N/A,TRUE,"Лист3"}</definedName>
    <definedName name="bvdfdssssssssssssssss" localSheetId="8" hidden="1">{#N/A,#N/A,TRUE,"Лист1";#N/A,#N/A,TRUE,"Лист2";#N/A,#N/A,TRUE,"Лист3"}</definedName>
    <definedName name="bvdfdssssssssssssssss" hidden="1">{#N/A,#N/A,TRUE,"Лист1";#N/A,#N/A,TRUE,"Лист2";#N/A,#N/A,TRUE,"Лист3"}</definedName>
    <definedName name="bvffffffffffffffff" localSheetId="8">'неучт расходы '!bvffffffffffffffff</definedName>
    <definedName name="bvffffffffffffffff">[0]!bvffffffffffffffff</definedName>
    <definedName name="bvffffffffffffffffff" localSheetId="8" hidden="1">{#N/A,#N/A,TRUE,"Лист1";#N/A,#N/A,TRUE,"Лист2";#N/A,#N/A,TRUE,"Лист3"}</definedName>
    <definedName name="bvffffffffffffffffff" hidden="1">{#N/A,#N/A,TRUE,"Лист1";#N/A,#N/A,TRUE,"Лист2";#N/A,#N/A,TRUE,"Лист3"}</definedName>
    <definedName name="bvfgdfsf" localSheetId="8">'неучт расходы '!bvfgdfsf</definedName>
    <definedName name="bvfgdfsf">[0]!bvfgdfsf</definedName>
    <definedName name="bvggggggggggggggg" localSheetId="8" hidden="1">{#N/A,#N/A,TRUE,"Лист1";#N/A,#N/A,TRUE,"Лист2";#N/A,#N/A,TRUE,"Лист3"}</definedName>
    <definedName name="bvggggggggggggggg" hidden="1">{#N/A,#N/A,TRUE,"Лист1";#N/A,#N/A,TRUE,"Лист2";#N/A,#N/A,TRUE,"Лист3"}</definedName>
    <definedName name="bvgggggggggggggggg" localSheetId="8">'неучт расходы '!bvgggggggggggggggg</definedName>
    <definedName name="bvgggggggggggggggg">[0]!bvgggggggggggggggg</definedName>
    <definedName name="bvhggggggggggggggggggg" localSheetId="8">'неучт расходы '!bvhggggggggggggggggggg</definedName>
    <definedName name="bvhggggggggggggggggggg">[0]!bvhggggggggggggggggggg</definedName>
    <definedName name="bvjhjjjjjjjjjjjjjjjjjjjjj" localSheetId="8">'неучт расходы '!bvjhjjjjjjjjjjjjjjjjjjjjj</definedName>
    <definedName name="bvjhjjjjjjjjjjjjjjjjjjjjj">[0]!bvjhjjjjjjjjjjjjjjjjjjjjj</definedName>
    <definedName name="bvnvb" localSheetId="8">'неучт расходы '!bvnvb</definedName>
    <definedName name="bvnvb">[0]!bvnvb</definedName>
    <definedName name="bvvb" localSheetId="8">'неучт расходы '!bvvb</definedName>
    <definedName name="bvvb">[0]!bvvb</definedName>
    <definedName name="bvvmnbm" localSheetId="8">'неучт расходы '!bvvmnbm</definedName>
    <definedName name="bvvmnbm">[0]!bvvmnbm</definedName>
    <definedName name="bvvvcxcv" localSheetId="8">'неучт расходы '!bvvvcxcv</definedName>
    <definedName name="bvvvcxcv">[0]!bvvvcxcv</definedName>
    <definedName name="bytb" localSheetId="8">'неучт расходы '!bytb</definedName>
    <definedName name="bytb">[0]!bytb</definedName>
    <definedName name="bytu" localSheetId="8">'неучт расходы '!bytu</definedName>
    <definedName name="bytu">[0]!bytu</definedName>
    <definedName name="byurt" localSheetId="8">'неучт расходы '!byurt</definedName>
    <definedName name="byurt">[0]!byurt</definedName>
    <definedName name="c_dateswitch" localSheetId="8">#REF!</definedName>
    <definedName name="c_dateswitch">#REF!</definedName>
    <definedName name="c_pageswitch" localSheetId="8">#REF!</definedName>
    <definedName name="c_pageswitch">#REF!</definedName>
    <definedName name="c_pathswitch">#REF!</definedName>
    <definedName name="c_proj_switch">#REF!</definedName>
    <definedName name="c_SSBswitch">#REF!</definedName>
    <definedName name="C_STAT">[16]TEHSHEET!#REF!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 localSheetId="8">{0.1;0;0.382758620689655;0;0;0;0.258620689655172;0;0.258620689655172}</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 localSheetId="8">'неучт расходы '!ccccccccccccccccc</definedName>
    <definedName name="ccccccccccccccccc">[0]!ccccccccccccccccc</definedName>
    <definedName name="ccffffffffffffffffffff" localSheetId="8">'неучт расходы '!ccffffffffffffffffffff</definedName>
    <definedName name="ccffffffffffffffffffff">[0]!ccffffffffffffffffffff</definedName>
    <definedName name="cd" localSheetId="8">'неучт расходы '!cd</definedName>
    <definedName name="cd">[0]!cd</definedName>
    <definedName name="cdsdddddddddddddddd" localSheetId="8">'неучт расходы '!cdsdddddddddddddddd</definedName>
    <definedName name="cdsdddddddddddddddd">[0]!cdsdddddddddddddddd</definedName>
    <definedName name="cdsesssssssssssssssss" localSheetId="8">'неучт расходы '!cdsesssssssssssssssss</definedName>
    <definedName name="cdsesssssssssssssssss">[0]!cdsesssssssssssssssss</definedName>
    <definedName name="cecewsc">[1]!cecewsc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 localSheetId="8">'неучт расходы '!cfddddddddddddd</definedName>
    <definedName name="cfddddddddddddd">[0]!cfddddddddddddd</definedName>
    <definedName name="cfdddddddddddddddddd" localSheetId="8">'неучт расходы '!cfdddddddddddddddddd</definedName>
    <definedName name="cfdddddddddddddddddd">[0]!cfdddddddddddddddddd</definedName>
    <definedName name="cfgdffffffffffffff" localSheetId="8">'неучт расходы '!cfgdffffffffffffff</definedName>
    <definedName name="cfgdffffffffffffff">[0]!cfgdffffffffffffff</definedName>
    <definedName name="cfghhhhhhhhhhhhhhhhh" localSheetId="8">'неучт расходы '!cfghhhhhhhhhhhhhhhhh</definedName>
    <definedName name="cfghhhhhhhhhhhhhhhhh">[0]!cfghhhhhhhhhhhhhhhhh</definedName>
    <definedName name="cgf">[4]!cgf</definedName>
    <definedName name="cgfghf">[4]!cgfghf</definedName>
    <definedName name="check_List14_a">#REF!</definedName>
    <definedName name="check_List14_b">#REF!</definedName>
    <definedName name="CheckBC_List01">#REF!</definedName>
    <definedName name="CheckBC_List08">'[17]4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[15]Лист!$B$12</definedName>
    <definedName name="Code">#REF!</definedName>
    <definedName name="CODE3">#REF!</definedName>
    <definedName name="CoGS">#REF!</definedName>
    <definedName name="com" localSheetId="8">'неучт расходы '!com</definedName>
    <definedName name="com">[0]!com</definedName>
    <definedName name="ComparableAnalysis" localSheetId="8">#REF!</definedName>
    <definedName name="ComparableAnalysis">#REF!</definedName>
    <definedName name="CompOt" localSheetId="8">'неучт расходы '!CompOt</definedName>
    <definedName name="CompOt">[0]!CompOt</definedName>
    <definedName name="CompOt1">#N/A</definedName>
    <definedName name="CompOt2" localSheetId="8">'неучт расходы '!CompOt2</definedName>
    <definedName name="CompOt2">[0]!CompOt2</definedName>
    <definedName name="CompPas2">#N/A</definedName>
    <definedName name="CompRas" localSheetId="8">'неучт расходы '!CompRas</definedName>
    <definedName name="CompRas">[0]!CompRas</definedName>
    <definedName name="Contents" localSheetId="8">#REF!</definedName>
    <definedName name="Contents">#REF!</definedName>
    <definedName name="ConvertHide" localSheetId="8">#REF!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 localSheetId="8">{0.1;0;0.382758620689655;0;0;0;0.258620689655172;0;0.258620689655172}</definedName>
    <definedName name="countries">{0.1;0;0.382758620689655;0;0;0;0.258620689655172;0;0.258620689655172}</definedName>
    <definedName name="Country">#REF!</definedName>
    <definedName name="cpaex_excl">#REF!</definedName>
    <definedName name="csddddddddddddddd" localSheetId="8">'неучт расходы '!csddddddddddddddd</definedName>
    <definedName name="csddddddddddddddd">[0]!csddddddddddddddd</definedName>
    <definedName name="ct" localSheetId="8">'неучт расходы '!ct</definedName>
    <definedName name="ct">[0]!ct</definedName>
    <definedName name="CUR_VER">[18]Заголовок!$B$21</definedName>
    <definedName name="CurrentSO">#REF!</definedName>
    <definedName name="CurrentYear">#REF!</definedName>
    <definedName name="Cut">#REF!</definedName>
    <definedName name="cv">[19]!cv</definedName>
    <definedName name="cvb" localSheetId="8">'неучт расходы '!cvb</definedName>
    <definedName name="cvb">[0]!cvb</definedName>
    <definedName name="cvbcvnb" localSheetId="8">'неучт расходы '!cvbcvnb</definedName>
    <definedName name="cvbcvnb">[0]!cvbcvnb</definedName>
    <definedName name="cvbnnb" localSheetId="8">'неучт расходы '!cvbnnb</definedName>
    <definedName name="cvbnnb">[0]!cvbnnb</definedName>
    <definedName name="cvbvvnbvnm" localSheetId="8">'неучт расходы '!cvbvvnbvnm</definedName>
    <definedName name="cvbvvnbvnm">[0]!cvbvvnbvnm</definedName>
    <definedName name="cvce">[1]!cvce</definedName>
    <definedName name="cvdddddddddddddddd" localSheetId="8">'неучт расходы '!cvdddddddddddddddd</definedName>
    <definedName name="cvdddddddddddddddd">[0]!cvdddddddddddddddd</definedName>
    <definedName name="cvxdsda" localSheetId="8">'неучт расходы '!cvxdsda</definedName>
    <definedName name="cvxdsda">[0]!cvxdsda</definedName>
    <definedName name="cxcvvbnvnb" localSheetId="8">'неучт расходы '!cxcvvbnvnb</definedName>
    <definedName name="cxcvvbnvnb">[0]!cxcvvbnvnb</definedName>
    <definedName name="cxdddddddddddddddddd" localSheetId="8">'неучт расходы '!cxdddddddddddddddddd</definedName>
    <definedName name="cxdddddddddddddddddd">[0]!cxdddddddddddddddddd</definedName>
    <definedName name="cxdfsdssssssssssssss" localSheetId="8">'неучт расходы '!cxdfsdssssssssssssss</definedName>
    <definedName name="cxdfsdssssssssssssss">[0]!cxdfsdssssssssssssss</definedName>
    <definedName name="cxdweeeeeeeeeeeeeeeeeee" localSheetId="8">'неучт расходы '!cxdweeeeeeeeeeeeeeeeeee</definedName>
    <definedName name="cxdweeeeeeeeeeeeeeeeeee">[0]!cxdweeeeeeeeeeeeeeeeeee</definedName>
    <definedName name="cxvvvvvvvvvvvvvvvvvvv" localSheetId="8" hidden="1">{#N/A,#N/A,TRUE,"Лист1";#N/A,#N/A,TRUE,"Лист2";#N/A,#N/A,TRUE,"Лист3"}</definedName>
    <definedName name="cxvvvvvvvvvvvvvvvvvvv" hidden="1">{#N/A,#N/A,TRUE,"Лист1";#N/A,#N/A,TRUE,"Лист2";#N/A,#N/A,TRUE,"Лист3"}</definedName>
    <definedName name="cxxdddddddddddddddd" localSheetId="8">'неучт расходы '!cxxdddddddddddddddd</definedName>
    <definedName name="cxxdddddddddddddddd">[0]!cxxdddddddddddddddd</definedName>
    <definedName name="d">[13]Параметры!$G$37</definedName>
    <definedName name="ď" localSheetId="8">'неучт расходы '!ď</definedName>
    <definedName name="ď">[0]!ď</definedName>
    <definedName name="d_r" localSheetId="8">#REF!</definedName>
    <definedName name="d_r">#REF!</definedName>
    <definedName name="DaNet" localSheetId="8">[20]TEHSHEET!#REF!</definedName>
    <definedName name="DaNet">[20]TEHSHEET!#REF!</definedName>
    <definedName name="DATA" localSheetId="8">#REF!</definedName>
    <definedName name="DATA">#REF!</definedName>
    <definedName name="DATA_S1" localSheetId="8">#REF!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 localSheetId="8">'неучт расходы '!ďď</definedName>
    <definedName name="ďď">[0]!ďď</definedName>
    <definedName name="đđ" localSheetId="8">'неучт расходы '!đđ</definedName>
    <definedName name="đđ">[0]!đđ</definedName>
    <definedName name="ddd" localSheetId="8">[21]ПРОГНОЗ_1!#REF!</definedName>
    <definedName name="ddd">[21]ПРОГНОЗ_1!#REF!</definedName>
    <definedName name="đđđ" localSheetId="8">'неучт расходы '!đđđ</definedName>
    <definedName name="đđđ">[0]!đđđ</definedName>
    <definedName name="Debt_1_1" localSheetId="8">#REF!</definedName>
    <definedName name="Debt_1_1">#REF!</definedName>
    <definedName name="Debt_1_2" localSheetId="8">#REF!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 localSheetId="8">'неучт расходы '!dfdfddddddddfddddddddddfd</definedName>
    <definedName name="dfdfddddddddfddddddddddfd">[0]!dfdfddddddddfddddddddddfd</definedName>
    <definedName name="dfdfgggggggggggggggggg" localSheetId="8">'неучт расходы '!dfdfgggggggggggggggggg</definedName>
    <definedName name="dfdfgggggggggggggggggg">[0]!dfdfgggggggggggggggggg</definedName>
    <definedName name="dfdfsssssssssssssssssss" localSheetId="8">'неучт расходы '!dfdfsssssssssssssssssss</definedName>
    <definedName name="dfdfsssssssssssssssssss">[0]!dfdfsssssssssssssssssss</definedName>
    <definedName name="dfdghj" localSheetId="8">'неучт расходы '!dfdghj</definedName>
    <definedName name="dfdghj">[0]!dfdghj</definedName>
    <definedName name="dffdghfh" localSheetId="8">'неучт расходы '!dffdghfh</definedName>
    <definedName name="dffdghfh">[0]!dffdghfh</definedName>
    <definedName name="dfgdfgdghf" localSheetId="8">'неучт расходы '!dfgdfgdghf</definedName>
    <definedName name="dfgdfgdghf">[0]!dfgdfgdghf</definedName>
    <definedName name="dfgfdgfjh" localSheetId="8">'неучт расходы '!dfgfdgfjh</definedName>
    <definedName name="dfgfdgfjh">[0]!dfgfdgfjh</definedName>
    <definedName name="dfhghhjjkl" localSheetId="8">'неучт расходы '!dfhghhjjkl</definedName>
    <definedName name="dfhghhjjkl">[0]!dfhghhjjkl</definedName>
    <definedName name="dfrgtt">[19]!dfrgtt</definedName>
    <definedName name="dfxffffffffffffffffff" localSheetId="8">'неучт расходы '!dfxffffffffffffffffff</definedName>
    <definedName name="dfxffffffffffffffffff">[0]!dfxffffffffffffffffff</definedName>
    <definedName name="dgfsd" localSheetId="8">'неучт расходы '!dgfsd</definedName>
    <definedName name="dgfsd">[0]!dgfsd</definedName>
    <definedName name="DilutedShares" localSheetId="8">#REF!</definedName>
    <definedName name="DilutedShares">#REF!</definedName>
    <definedName name="dip">#N/A</definedName>
    <definedName name="DiscountYears" localSheetId="8">#REF!</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 localSheetId="8">'неучт расходы '!ds</definedName>
    <definedName name="ds">[0]!ds</definedName>
    <definedName name="dsdddddddddddddddddddd" localSheetId="8">'неучт расходы '!dsdddddddddddddddddddd</definedName>
    <definedName name="dsdddddddddddddddddddd">[0]!dsdddddddddddddddddddd</definedName>
    <definedName name="dsffffffffffffffffffffffffff" localSheetId="8">'неучт расходы '!dsffffffffffffffffffffffffff</definedName>
    <definedName name="dsffffffffffffffffffffffffff">[0]!dsffffffffffffffffffffffffff</definedName>
    <definedName name="dsfgdghjhg" localSheetId="8" hidden="1">{#N/A,#N/A,TRUE,"Лист1";#N/A,#N/A,TRUE,"Лист2";#N/A,#N/A,TRUE,"Лист3"}</definedName>
    <definedName name="dsfgdghjhg" hidden="1">{#N/A,#N/A,TRUE,"Лист1";#N/A,#N/A,TRUE,"Лист2";#N/A,#N/A,TRUE,"Лист3"}</definedName>
    <definedName name="dsragh" localSheetId="8">'неучт расходы '!dsragh</definedName>
    <definedName name="dsragh">[0]!dsragh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 localSheetId="8">'неучт расходы '!dvsgf</definedName>
    <definedName name="dvsgf">[0]!dvsgf</definedName>
    <definedName name="dxsddddddddddddddd" localSheetId="8">'неучт расходы '!dxsddddddddddddddd</definedName>
    <definedName name="dxsddddddddddddddd">[0]!dxsddddddddddddddd</definedName>
    <definedName name="dzgnm">[4]!dzgnm</definedName>
    <definedName name="e">[13]Параметры!#REF!</definedName>
    <definedName name="EBITDA">#REF!</definedName>
    <definedName name="EBITDAAdjustment">#REF!</definedName>
    <definedName name="ee"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 localSheetId="8">'неучт расходы '!ęĺ</definedName>
    <definedName name="ęĺ">[0]!ęĺ</definedName>
    <definedName name="elkAddr1" localSheetId="8">#REF!</definedName>
    <definedName name="elkAddr1">#REF!</definedName>
    <definedName name="elkAddr2" localSheetId="8">#REF!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 localSheetId="8">'неучт расходы '!er\</definedName>
    <definedName name="er\">[0]!er\</definedName>
    <definedName name="ererer">#N/A</definedName>
    <definedName name="errtrtruy" localSheetId="8">'неучт расходы '!errtrtruy</definedName>
    <definedName name="errtrtruy">[0]!errtrtruy</definedName>
    <definedName name="errttuyiuy" localSheetId="8" hidden="1">{#N/A,#N/A,TRUE,"Лист1";#N/A,#N/A,TRUE,"Лист2";#N/A,#N/A,TRUE,"Лист3"}</definedName>
    <definedName name="errttuyiuy" hidden="1">{#N/A,#N/A,TRUE,"Лист1";#N/A,#N/A,TRUE,"Лист2";#N/A,#N/A,TRUE,"Лист3"}</definedName>
    <definedName name="errytyutiuyg" localSheetId="8" hidden="1">{#N/A,#N/A,TRUE,"Лист1";#N/A,#N/A,TRUE,"Лист2";#N/A,#N/A,TRUE,"Лист3"}</definedName>
    <definedName name="errytyutiuyg" hidden="1">{#N/A,#N/A,TRUE,"Лист1";#N/A,#N/A,TRUE,"Лист2";#N/A,#N/A,TRUE,"Лист3"}</definedName>
    <definedName name="ert" localSheetId="8">'неучт расходы '!ert</definedName>
    <definedName name="ert">[0]!ert</definedName>
    <definedName name="ertetyruy" localSheetId="8">'неучт расходы '!ertetyruy</definedName>
    <definedName name="ertetyruy">[0]!ertetyruy</definedName>
    <definedName name="esdsfdfgh" localSheetId="8" hidden="1">{#N/A,#N/A,TRUE,"Лист1";#N/A,#N/A,TRUE,"Лист2";#N/A,#N/A,TRUE,"Лист3"}</definedName>
    <definedName name="esdsfdfgh" hidden="1">{#N/A,#N/A,TRUE,"Лист1";#N/A,#N/A,TRUE,"Лист2";#N/A,#N/A,TRUE,"Лист3"}</definedName>
    <definedName name="eso">#N/A</definedName>
    <definedName name="ESO_ET">#REF!</definedName>
    <definedName name="ESO_PROT" localSheetId="8">#REF!,#REF!,#REF!,P1_ESO_PROT</definedName>
    <definedName name="ESO_PROT">#REF!,#REF!,#REF!,P1_ESO_PROT</definedName>
    <definedName name="ESOcom">#REF!</definedName>
    <definedName name="esut">[4]!esut</definedName>
    <definedName name="eswdfgf" localSheetId="8">'неучт расходы '!eswdfgf</definedName>
    <definedName name="eswdfgf">[0]!eswdfgf</definedName>
    <definedName name="et_List01_eoz" localSheetId="8">#REF!</definedName>
    <definedName name="et_List01_eoz">#REF!</definedName>
    <definedName name="et_List01_index" localSheetId="8">#REF!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 localSheetId="8">'неучт расходы '!etrtyt</definedName>
    <definedName name="etrtyt">[0]!etrtyt</definedName>
    <definedName name="etrytru" localSheetId="8" hidden="1">{#N/A,#N/A,TRUE,"Лист1";#N/A,#N/A,TRUE,"Лист2";#N/A,#N/A,TRUE,"Лист3"}</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 localSheetId="8">'неучт расходы '!ew</definedName>
    <definedName name="ew">[0]!ew</definedName>
    <definedName name="ewesds" localSheetId="8">'неучт расходы '!ewesds</definedName>
    <definedName name="ewesds">[0]!ewesds</definedName>
    <definedName name="ewrtertuyt" localSheetId="8" hidden="1">{#N/A,#N/A,TRUE,"Лист1";#N/A,#N/A,TRUE,"Лист2";#N/A,#N/A,TRUE,"Лист3"}</definedName>
    <definedName name="ewrtertuyt" hidden="1">{#N/A,#N/A,TRUE,"Лист1";#N/A,#N/A,TRUE,"Лист2";#N/A,#N/A,TRUE,"Лист3"}</definedName>
    <definedName name="ewsddddddddddddddddd" localSheetId="8">'неучт расходы '!ewsddddddddddddddddd</definedName>
    <definedName name="ewsddddddddddddddddd">[0]!ewsddddddddddddddddd</definedName>
    <definedName name="eww">#N/A</definedName>
    <definedName name="ewтмчеч" localSheetId="8">#REF!</definedName>
    <definedName name="ewтмчеч">#REF!</definedName>
    <definedName name="Excel_BuiltIn__FilterDatabase_19" localSheetId="8">'[22]14б ДПН отчет'!#REF!</definedName>
    <definedName name="Excel_BuiltIn__FilterDatabase_19">'[22]14б ДПН отчет'!#REF!</definedName>
    <definedName name="Excel_BuiltIn__FilterDatabase_22" localSheetId="8">'[22]16а Сводный анализ'!#REF!</definedName>
    <definedName name="Excel_BuiltIn__FilterDatabase_22">'[22]16а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[13]Параметры!#REF!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[20]Топливо2009!#REF!</definedName>
    <definedName name="F9_SC_2">[20]Топливо2009!#REF!</definedName>
    <definedName name="F9_SC_3">[20]Топливо2009!#REF!</definedName>
    <definedName name="F9_SC_4">[20]Топливо2009!#REF!</definedName>
    <definedName name="F9_SC_5">[20]Топливо2009!#REF!</definedName>
    <definedName name="F9_SC_6">[20]Топливо2009!#REF!</definedName>
    <definedName name="F9_SCOPE">#REF!</definedName>
    <definedName name="fbgffnjfgg" localSheetId="8">'неучт расходы '!fbgffnjfgg</definedName>
    <definedName name="fbgffnjfgg">[0]!fbgffnjfgg</definedName>
    <definedName name="fddddddddddddddd" localSheetId="8">'неучт расходы '!fddddddddddddddd</definedName>
    <definedName name="fddddddddddddddd">[0]!fddddddddddddddd</definedName>
    <definedName name="fdfccgh" localSheetId="8" hidden="1">{#N/A,#N/A,TRUE,"Лист1";#N/A,#N/A,TRUE,"Лист2";#N/A,#N/A,TRUE,"Лист3"}</definedName>
    <definedName name="fdfccgh" hidden="1">{#N/A,#N/A,TRUE,"Лист1";#N/A,#N/A,TRUE,"Лист2";#N/A,#N/A,TRUE,"Лист3"}</definedName>
    <definedName name="fdfg" localSheetId="8">'неучт расходы '!fdfg</definedName>
    <definedName name="fdfg">[0]!fdfg</definedName>
    <definedName name="fdfgdjgfh" localSheetId="8">'неучт расходы '!fdfgdjgfh</definedName>
    <definedName name="fdfgdjgfh">[0]!fdfgdjgfh</definedName>
    <definedName name="fdfggghgjh" localSheetId="8" hidden="1">{#N/A,#N/A,TRUE,"Лист1";#N/A,#N/A,TRUE,"Лист2";#N/A,#N/A,TRUE,"Лист3"}</definedName>
    <definedName name="fdfggghgjh" hidden="1">{#N/A,#N/A,TRUE,"Лист1";#N/A,#N/A,TRUE,"Лист2";#N/A,#N/A,TRUE,"Лист3"}</definedName>
    <definedName name="fdfsdsssssssssssssssssssss" localSheetId="8">'неучт расходы '!fdfsdsssssssssssssssssssss</definedName>
    <definedName name="fdfsdsssssssssssssssssssss">[0]!fdfsdsssssssssssssssssssss</definedName>
    <definedName name="fdfvcvvv" localSheetId="8">'неучт расходы '!fdfvcvvv</definedName>
    <definedName name="fdfvcvvv">[0]!fdfvcvvv</definedName>
    <definedName name="fdghfghfj" localSheetId="8">'неучт расходы '!fdghfghfj</definedName>
    <definedName name="fdghfghfj">[0]!fdghfghfj</definedName>
    <definedName name="fdgrfgdgggggggggggggg" localSheetId="8">'неучт расходы '!fdgrfgdgggggggggggggg</definedName>
    <definedName name="fdgrfgdgggggggggggggg">[0]!fdgrfgdgggggggggggggg</definedName>
    <definedName name="fdr" localSheetId="8">#REF!</definedName>
    <definedName name="fdr">#REF!</definedName>
    <definedName name="fdrttttggggggggggg" localSheetId="8">'неучт расходы '!fdrttttggggggggggg</definedName>
    <definedName name="fdrttttggggggggggg">[0]!fdrttttggggggggggg</definedName>
    <definedName name="FEB" localSheetId="8">#REF!</definedName>
    <definedName name="FEB">#REF!</definedName>
    <definedName name="FeCr100_цена" localSheetId="8">#REF!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f">'[23]Гр5(о)'!#REF!</definedName>
    <definedName name="ffffffffffffffffffff" localSheetId="8">'неучт расходы '!ffffffffffffffffffff</definedName>
    <definedName name="ffffffffffffffffffff">[0]!ffffffffffffffffffff</definedName>
    <definedName name="fg" localSheetId="8">'неучт расходы '!fg</definedName>
    <definedName name="fg">[0]!fg</definedName>
    <definedName name="fga">#N/A</definedName>
    <definedName name="fgfgf" localSheetId="8">'неучт расходы '!fgfgf</definedName>
    <definedName name="fgfgf">[0]!fgfgf</definedName>
    <definedName name="fgfgffffff" localSheetId="8">'неучт расходы '!fgfgffffff</definedName>
    <definedName name="fgfgffffff">[0]!fgfgffffff</definedName>
    <definedName name="fgfhghhhhhhhhhhh" localSheetId="8">'неучт расходы '!fgfhghhhhhhhhhhh</definedName>
    <definedName name="fgfhghhhhhhhhhhh">[0]!fgfhghhhhhhhhhhh</definedName>
    <definedName name="fgghfhghj" localSheetId="8" hidden="1">{#N/A,#N/A,TRUE,"Лист1";#N/A,#N/A,TRUE,"Лист2";#N/A,#N/A,TRUE,"Лист3"}</definedName>
    <definedName name="fgghfhghj" hidden="1">{#N/A,#N/A,TRUE,"Лист1";#N/A,#N/A,TRUE,"Лист2";#N/A,#N/A,TRUE,"Лист3"}</definedName>
    <definedName name="fggjhgjk" localSheetId="8">'неучт расходы '!fggjhgjk</definedName>
    <definedName name="fggjhgjk">[0]!fggjhgjk</definedName>
    <definedName name="fghgfh" localSheetId="8">'неучт расходы '!fghgfh</definedName>
    <definedName name="fghgfh">[0]!fghgfh</definedName>
    <definedName name="fghghjk" localSheetId="8" hidden="1">{#N/A,#N/A,TRUE,"Лист1";#N/A,#N/A,TRUE,"Лист2";#N/A,#N/A,TRUE,"Лист3"}</definedName>
    <definedName name="fghghjk" hidden="1">{#N/A,#N/A,TRUE,"Лист1";#N/A,#N/A,TRUE,"Лист2";#N/A,#N/A,TRUE,"Лист3"}</definedName>
    <definedName name="fghk" localSheetId="8">'неучт расходы '!fghk</definedName>
    <definedName name="fghk">[0]!fghk</definedName>
    <definedName name="fgjhfhgj" localSheetId="8">'неучт расходы '!fgjhfhgj</definedName>
    <definedName name="fgjhfhgj">[0]!fgjhfhgj</definedName>
    <definedName name="fgm">[4]!fgm</definedName>
    <definedName name="fhghgjh" localSheetId="8" hidden="1">{#N/A,#N/A,TRUE,"Лист1";#N/A,#N/A,TRUE,"Лист2";#N/A,#N/A,TRUE,"Лист3"}</definedName>
    <definedName name="fhghgjh" hidden="1">{#N/A,#N/A,TRUE,"Лист1";#N/A,#N/A,TRUE,"Лист2";#N/A,#N/A,TRUE,"Лист3"}</definedName>
    <definedName name="fhgjh" localSheetId="8">'неучт расходы '!fhgjh</definedName>
    <definedName name="fhgjh">[0]!fhgjh</definedName>
    <definedName name="fhrsiujt">#N/A</definedName>
    <definedName name="fil_2_16">#N/A</definedName>
    <definedName name="fil_2_18">#N/A</definedName>
    <definedName name="fil_2_19">#N/A</definedName>
    <definedName name="fil_2_22" localSheetId="8">'[22]16а Сводный анализ'!#REF!</definedName>
    <definedName name="fil_2_22">'[22]16а Сводный анализ'!#REF!</definedName>
    <definedName name="fil_21" localSheetId="8">#REF!</definedName>
    <definedName name="fil_21">#REF!</definedName>
    <definedName name="fil_3_16">#N/A</definedName>
    <definedName name="fil_3_18">#N/A</definedName>
    <definedName name="fil_3_19">#N/A</definedName>
    <definedName name="fil_3_22" localSheetId="8">'[22]16а Сводный анализ'!#REF!</definedName>
    <definedName name="fil_3_22">'[22]16а Сводный анализ'!#REF!</definedName>
    <definedName name="fil_4_16">#N/A</definedName>
    <definedName name="fil_4_18">#N/A</definedName>
    <definedName name="fil_4_19">#N/A</definedName>
    <definedName name="fil_4_22" localSheetId="8">'[22]16а Сводный анализ'!#REF!</definedName>
    <definedName name="fil_4_22">'[22]16а Сводный анализ'!#REF!</definedName>
    <definedName name="fio_ruk" localSheetId="8">#REF!</definedName>
    <definedName name="fio_ruk">#REF!</definedName>
    <definedName name="FixTarifList">[15]Лист!$A$410</definedName>
    <definedName name="fiyttt">#N/A</definedName>
    <definedName name="FootnoteAnchor">#REF!</definedName>
    <definedName name="FootnoteRange">#REF!</definedName>
    <definedName name="Forex">#REF!</definedName>
    <definedName name="ForIns">[24]Регионы!#REF!</definedName>
    <definedName name="form">#REF!</definedName>
    <definedName name="Format">#REF!</definedName>
    <definedName name="frtju">[4]!frtju</definedName>
    <definedName name="fsderswerwer" localSheetId="8">'неучт расходы '!fsderswerwer</definedName>
    <definedName name="fsderswerwer">[0]!fsderswerwer</definedName>
    <definedName name="ftfhtfhgft" localSheetId="8">'неучт расходы '!ftfhtfhgft</definedName>
    <definedName name="ftfhtfhgft">[0]!ftfhtfhgft</definedName>
    <definedName name="FUEL" localSheetId="8">#REF!</definedName>
    <definedName name="FUEL">#REF!</definedName>
    <definedName name="FUEL_ET" localSheetId="8">#REF!</definedName>
    <definedName name="FUEL_ET">#REF!</definedName>
    <definedName name="FUELLIST">#REF!</definedName>
    <definedName name="FuelQnt">[15]Лист!$B$17</definedName>
    <definedName name="fx_rate">#REF!</definedName>
    <definedName name="FXRATES">#REF!</definedName>
    <definedName name="g">[13]Параметры!#REF!</definedName>
    <definedName name="gdgfgghj" localSheetId="8">'неучт расходы '!gdgfgghj</definedName>
    <definedName name="gdgfgghj">[0]!gdgfgghj</definedName>
    <definedName name="GES" localSheetId="8">#REF!</definedName>
    <definedName name="GES">#REF!</definedName>
    <definedName name="GES_DATA" localSheetId="8">#REF!</definedName>
    <definedName name="GES_DATA">#REF!</definedName>
    <definedName name="GES_LIST">#REF!</definedName>
    <definedName name="GES3_DATA">#REF!</definedName>
    <definedName name="GESList">[15]Лист!$A$30</definedName>
    <definedName name="GESQnt">[15]Параметры!$B$6</definedName>
    <definedName name="gf">[4]!gf</definedName>
    <definedName name="gfbhty" localSheetId="8">'неучт расходы '!gfbhty</definedName>
    <definedName name="gfbhty">[0]!gfbhty</definedName>
    <definedName name="gfd" localSheetId="8">#REF!</definedName>
    <definedName name="gfd">#REF!</definedName>
    <definedName name="gffffffffffffff" localSheetId="8" hidden="1">{#N/A,#N/A,TRUE,"Лист1";#N/A,#N/A,TRUE,"Лист2";#N/A,#N/A,TRUE,"Лист3"}</definedName>
    <definedName name="gffffffffffffff" hidden="1">{#N/A,#N/A,TRUE,"Лист1";#N/A,#N/A,TRUE,"Лист2";#N/A,#N/A,TRUE,"Лист3"}</definedName>
    <definedName name="gfg" localSheetId="8">'неучт расходы '!gfg</definedName>
    <definedName name="gfg">[0]!gfg</definedName>
    <definedName name="gfgfddddddddddd" localSheetId="8">'неучт расходы '!gfgfddddddddddd</definedName>
    <definedName name="gfgfddddddddddd">[0]!gfgfddddddddddd</definedName>
    <definedName name="gfgffdssssssssssssss" localSheetId="8" hidden="1">{#N/A,#N/A,TRUE,"Лист1";#N/A,#N/A,TRUE,"Лист2";#N/A,#N/A,TRUE,"Лист3"}</definedName>
    <definedName name="gfgffdssssssssssssss" hidden="1">{#N/A,#N/A,TRUE,"Лист1";#N/A,#N/A,TRUE,"Лист2";#N/A,#N/A,TRUE,"Лист3"}</definedName>
    <definedName name="gfgfffgh" localSheetId="8">'неучт расходы '!gfgfffgh</definedName>
    <definedName name="gfgfffgh">[0]!gfgfffgh</definedName>
    <definedName name="gfgfgfcccccccccccccccccccccc" localSheetId="8">'неучт расходы '!gfgfgfcccccccccccccccccccccc</definedName>
    <definedName name="gfgfgfcccccccccccccccccccccc">[0]!gfgfgfcccccccccccccccccccccc</definedName>
    <definedName name="gfgfgffffffffffffff" localSheetId="8">'неучт расходы '!gfgfgffffffffffffff</definedName>
    <definedName name="gfgfgffffffffffffff">[0]!gfgfgffffffffffffff</definedName>
    <definedName name="gfgfgfffffffffffffff" localSheetId="8">'неучт расходы '!gfgfgfffffffffffffff</definedName>
    <definedName name="gfgfgfffffffffffffff">[0]!gfgfgfffffffffffffff</definedName>
    <definedName name="gfgfgfh" localSheetId="8">'неучт расходы '!gfgfgfh</definedName>
    <definedName name="gfgfgfh">[0]!gfgfgfh</definedName>
    <definedName name="gfgfhgfhhhhhhhhhhhhhhhhh" localSheetId="8" hidden="1">{#N/A,#N/A,TRUE,"Лист1";#N/A,#N/A,TRUE,"Лист2";#N/A,#N/A,TRUE,"Лист3"}</definedName>
    <definedName name="gfgfhgfhhhhhhhhhhhhhhhhh" hidden="1">{#N/A,#N/A,TRUE,"Лист1";#N/A,#N/A,TRUE,"Лист2";#N/A,#N/A,TRUE,"Лист3"}</definedName>
    <definedName name="gfhggggggggggggggg" localSheetId="8">'неучт расходы '!gfhggggggggggggggg</definedName>
    <definedName name="gfhggggggggggggggg">[0]!gfhggggggggggggggg</definedName>
    <definedName name="gfhghgjk" localSheetId="8">'неучт расходы '!gfhghgjk</definedName>
    <definedName name="gfhghgjk">[0]!gfhghgjk</definedName>
    <definedName name="gfhgjh" localSheetId="8">'неучт расходы '!gfhgjh</definedName>
    <definedName name="gfhgjh">[0]!gfhgjh</definedName>
    <definedName name="gfj">[4]!gfj</definedName>
    <definedName name="gfjgf">[4]!gfjgf</definedName>
    <definedName name="gfjgfj">[4]!gfjgfj</definedName>
    <definedName name="gfjjgf">[4]!gfjjgf</definedName>
    <definedName name="gg" localSheetId="8">'неучт расходы '!gg</definedName>
    <definedName name="gg">[0]!gg</definedName>
    <definedName name="ggfffffffffffff" localSheetId="8">'неучт расходы '!ggfffffffffffff</definedName>
    <definedName name="ggfffffffffffff">[0]!ggfffffffffffff</definedName>
    <definedName name="ggg" localSheetId="8">'неучт расходы '!ggg</definedName>
    <definedName name="ggg">[0]!ggg</definedName>
    <definedName name="gggg" localSheetId="8">#REF!</definedName>
    <definedName name="gggg">#REF!</definedName>
    <definedName name="gggggggggggg" localSheetId="8" hidden="1">{#N/A,#N/A,TRUE,"Лист1";#N/A,#N/A,TRUE,"Лист2";#N/A,#N/A,TRUE,"Лист3"}</definedName>
    <definedName name="gggggggggggg" hidden="1">{#N/A,#N/A,TRUE,"Лист1";#N/A,#N/A,TRUE,"Лист2";#N/A,#N/A,TRUE,"Лист3"}</definedName>
    <definedName name="ggggggggggggggggg" localSheetId="8" hidden="1">{#N/A,#N/A,TRUE,"Лист1";#N/A,#N/A,TRUE,"Лист2";#N/A,#N/A,TRUE,"Лист3"}</definedName>
    <definedName name="ggggggggggggggggg" hidden="1">{#N/A,#N/A,TRUE,"Лист1";#N/A,#N/A,TRUE,"Лист2";#N/A,#N/A,TRUE,"Лист3"}</definedName>
    <definedName name="gggggggggggggggggg" localSheetId="8">'неучт расходы '!gggggggggggggggggg</definedName>
    <definedName name="gggggggggggggggggg">[0]!gggggggggggggggggg</definedName>
    <definedName name="gggggggggggggggggggggggggggg" localSheetId="8">P1_T18.1?Data,P2_T18.1?Data</definedName>
    <definedName name="gggggggggggggggggggggggggggg">P1_T18.1?Data,P2_T18.1?Data</definedName>
    <definedName name="gghggggggggggg" localSheetId="8">'неучт расходы '!gghggggggggggg</definedName>
    <definedName name="gghggggggggggg">[0]!gghggggggggggg</definedName>
    <definedName name="gh" localSheetId="8">'неучт расходы '!gh</definedName>
    <definedName name="gh">[0]!gh</definedName>
    <definedName name="ghd">[4]!ghd</definedName>
    <definedName name="ghfffffffffffffff" localSheetId="8">'неучт расходы '!ghfffffffffffffff</definedName>
    <definedName name="ghfffffffffffffff">[0]!ghfffffffffffffff</definedName>
    <definedName name="ghfghd">[4]!ghfghd</definedName>
    <definedName name="ghfhfh" localSheetId="8">'неучт расходы '!ghfhfh</definedName>
    <definedName name="ghfhfh">[0]!ghfhfh</definedName>
    <definedName name="ghfs">[4]!ghfs</definedName>
    <definedName name="ghg" localSheetId="8" hidden="1">{#N/A,#N/A,FALSE,"Себестоимсть-97"}</definedName>
    <definedName name="ghg" hidden="1">{#N/A,#N/A,FALSE,"Себестоимсть-97"}</definedName>
    <definedName name="ghghf" localSheetId="8">'неучт расходы '!ghghf</definedName>
    <definedName name="ghghf">[0]!ghghf</definedName>
    <definedName name="ghghgy" localSheetId="8" hidden="1">{#N/A,#N/A,TRUE,"Лист1";#N/A,#N/A,TRUE,"Лист2";#N/A,#N/A,TRUE,"Лист3"}</definedName>
    <definedName name="ghghgy" hidden="1">{#N/A,#N/A,TRUE,"Лист1";#N/A,#N/A,TRUE,"Лист2";#N/A,#N/A,TRUE,"Лист3"}</definedName>
    <definedName name="ghgjgh">[4]!ghgjgh</definedName>
    <definedName name="ghgjgk" localSheetId="8">'неучт расходы '!ghgjgk</definedName>
    <definedName name="ghgjgk">[0]!ghgjgk</definedName>
    <definedName name="ghgjjjjjjjjjjjjjjjjjjjjjjjj" localSheetId="8">'неучт расходы '!ghgjjjjjjjjjjjjjjjjjjjjjjjj</definedName>
    <definedName name="ghgjjjjjjjjjjjjjjjjjjjjjjjj">[0]!ghgjjjjjjjjjjjjjjjjjjjjjjjj</definedName>
    <definedName name="ghhhjgh" localSheetId="8">'неучт расходы '!ghhhjgh</definedName>
    <definedName name="ghhhjgh">[0]!ghhhjgh</definedName>
    <definedName name="ghhjgygft" localSheetId="8">'неучт расходы '!ghhjgygft</definedName>
    <definedName name="ghhjgygft">[0]!ghhjgygft</definedName>
    <definedName name="ghhktyi" localSheetId="8">'неучт расходы '!ghhktyi</definedName>
    <definedName name="ghhktyi">[0]!ghhktyi</definedName>
    <definedName name="ghjg">[4]!ghjg</definedName>
    <definedName name="ghjghf">[4]!ghjghf</definedName>
    <definedName name="ghjghkjkkjl" localSheetId="8">'неучт расходы '!ghjghkjkkjl</definedName>
    <definedName name="ghjghkjkkjl">[0]!ghjghkjkkjl</definedName>
    <definedName name="ghjhfghdrgd" localSheetId="8">'неучт расходы '!ghjhfghdrgd</definedName>
    <definedName name="ghjhfghdrgd">[0]!ghjhfghdrgd</definedName>
    <definedName name="ghk">[4]!ghk</definedName>
    <definedName name="gj">[4]!gj</definedName>
    <definedName name="gjkj">[4]!gjkj</definedName>
    <definedName name="gjkl">[4]!gjkl</definedName>
    <definedName name="gk">[4]!gk</definedName>
    <definedName name="gkj">[4]!gkj</definedName>
    <definedName name="god">[25]Титульный!$F$10</definedName>
    <definedName name="grdtrgcfg" localSheetId="8" hidden="1">{#N/A,#N/A,TRUE,"Лист1";#N/A,#N/A,TRUE,"Лист2";#N/A,#N/A,TRUE,"Лист3"}</definedName>
    <definedName name="grdtrgcfg" hidden="1">{#N/A,#N/A,TRUE,"Лист1";#N/A,#N/A,TRUE,"Лист2";#N/A,#N/A,TRUE,"Лист3"}</definedName>
    <definedName name="GRES">#REF!</definedName>
    <definedName name="GRES_DATA">#REF!</definedName>
    <definedName name="GRES_LIST">#REF!</definedName>
    <definedName name="grety5e" localSheetId="8">'неучт расходы '!grety5e</definedName>
    <definedName name="grety5e">[0]!grety5e</definedName>
    <definedName name="gtty" localSheetId="8">#REF!,#REF!,#REF!,P1_ESO_PROT</definedName>
    <definedName name="gtty">#REF!,#REF!,#REF!,P1_ESO_PROT</definedName>
    <definedName name="gtyt" localSheetId="8">'неучт расходы '!gtyt</definedName>
    <definedName name="gtyt">[0]!gtyt</definedName>
    <definedName name="gvnhdf">[4]!gvnhdf</definedName>
    <definedName name="gy" localSheetId="8">'неучт расходы '!gy</definedName>
    <definedName name="gy">[0]!gy</definedName>
    <definedName name="h" localSheetId="8">'неучт расходы '!h</definedName>
    <definedName name="h">[0]!h</definedName>
    <definedName name="H?Address" localSheetId="8">#REF!</definedName>
    <definedName name="H?Address">#REF!</definedName>
    <definedName name="H?Description" localSheetId="8">#REF!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[26]Справочники!$A$9:$A$12</definedName>
    <definedName name="Helper_ТЭС">[26]Справочники!$A$2:$A$5</definedName>
    <definedName name="Helper_ТЭС_Котельные">[27]Справочники!$A$2:$A$4,[27]Справочники!$A$16:$A$18</definedName>
    <definedName name="Helper_ФОРЭМ">[26]Справочники!$A$30:$A$35</definedName>
    <definedName name="hf">[4]!hf</definedName>
    <definedName name="hfhf">[4]!hfhf</definedName>
    <definedName name="hfk">[4]!hfk</definedName>
    <definedName name="hfkf">[4]!hfkf</definedName>
    <definedName name="hfkfh">[4]!hfkfh</definedName>
    <definedName name="hfte" localSheetId="8">'неучт расходы '!hfte</definedName>
    <definedName name="hfte">[0]!hfte</definedName>
    <definedName name="hgffgddfd" localSheetId="8" hidden="1">{#N/A,#N/A,TRUE,"Лист1";#N/A,#N/A,TRUE,"Лист2";#N/A,#N/A,TRUE,"Лист3"}</definedName>
    <definedName name="hgffgddfd" hidden="1">{#N/A,#N/A,TRUE,"Лист1";#N/A,#N/A,TRUE,"Лист2";#N/A,#N/A,TRUE,"Лист3"}</definedName>
    <definedName name="hgfgddddddddddddd" localSheetId="8">'неучт расходы '!hgfgddddddddddddd</definedName>
    <definedName name="hgfgddddddddddddd">[0]!hgfgddddddddddddd</definedName>
    <definedName name="hgfty" localSheetId="8">'неучт расходы '!hgfty</definedName>
    <definedName name="hgfty">[0]!hgfty</definedName>
    <definedName name="hgfvhgffdgfdsdass" localSheetId="8">'неучт расходы '!hgfvhgffdgfdsdass</definedName>
    <definedName name="hgfvhgffdgfdsdass">[0]!hgfvhgffdgfdsdass</definedName>
    <definedName name="hggg" localSheetId="8">'неучт расходы '!hggg</definedName>
    <definedName name="hggg">[0]!hggg</definedName>
    <definedName name="hghf" localSheetId="8">'неучт расходы '!hghf</definedName>
    <definedName name="hghf">[0]!hghf</definedName>
    <definedName name="hghffgereeeeeeeeeeeeee" localSheetId="8">'неучт расходы '!hghffgereeeeeeeeeeeeee</definedName>
    <definedName name="hghffgereeeeeeeeeeeeee">[0]!hghffgereeeeeeeeeeeeee</definedName>
    <definedName name="hghfgd" localSheetId="8">'неучт расходы '!hghfgd</definedName>
    <definedName name="hghfgd">[0]!hghfgd</definedName>
    <definedName name="hghgfdddddddddddd" localSheetId="8">'неучт расходы '!hghgfdddddddddddd</definedName>
    <definedName name="hghgfdddddddddddd">[0]!hghgfdddddddddddd</definedName>
    <definedName name="hghgff" localSheetId="8">'неучт расходы '!hghgff</definedName>
    <definedName name="hghgff">[0]!hghgff</definedName>
    <definedName name="hghgfhgfgd" localSheetId="8">'неучт расходы '!hghgfhgfgd</definedName>
    <definedName name="hghgfhgfgd">[0]!hghgfhgfgd</definedName>
    <definedName name="hghggggggggggggggg" localSheetId="8">'неучт расходы '!hghggggggggggggggg</definedName>
    <definedName name="hghggggggggggggggg">[0]!hghggggggggggggggg</definedName>
    <definedName name="hghgggggggggggggggg" localSheetId="8">'неучт расходы '!hghgggggggggggggggg</definedName>
    <definedName name="hghgggggggggggggggg">[0]!hghgggggggggggggggg</definedName>
    <definedName name="hghgh" localSheetId="8">'неучт расходы '!hghgh</definedName>
    <definedName name="hghgh">[0]!hghgh</definedName>
    <definedName name="hghghff" localSheetId="8">'неучт расходы '!hghghff</definedName>
    <definedName name="hghghff">[0]!hghghff</definedName>
    <definedName name="hghgy" localSheetId="8">'неучт расходы '!hghgy</definedName>
    <definedName name="hghgy">[0]!hghgy</definedName>
    <definedName name="hghjjjjjjjjjjjjjjjjjjjjjjjj" localSheetId="8">'неучт расходы '!hghjjjjjjjjjjjjjjjjjjjjjjjj</definedName>
    <definedName name="hghjjjjjjjjjjjjjjjjjjjjjjjj">[0]!hghjjjjjjjjjjjjjjjjjjjjjjjj</definedName>
    <definedName name="hgjggjhk" localSheetId="8">'неучт расходы '!hgjggjhk</definedName>
    <definedName name="hgjggjhk">[0]!hgjggjhk</definedName>
    <definedName name="hgjhgj" localSheetId="8">'неучт расходы '!hgjhgj</definedName>
    <definedName name="hgjhgj">[0]!hgjhgj</definedName>
    <definedName name="hgjj" localSheetId="8">'неучт расходы '!hgjj</definedName>
    <definedName name="hgjj">[0]!hgjj</definedName>
    <definedName name="hgjjjjjjjjjjjjjjjjjjjjj" localSheetId="8">'неучт расходы '!hgjjjjjjjjjjjjjjjjjjjjj</definedName>
    <definedName name="hgjjjjjjjjjjjjjjjjjjjjj">[0]!hgjjjjjjjjjjjjjjjjjjjjj</definedName>
    <definedName name="hgkgjh" localSheetId="8">'неучт расходы '!hgkgjh</definedName>
    <definedName name="hgkgjh">[0]!hgkgjh</definedName>
    <definedName name="hgyjyjghgjyjjj" localSheetId="8">'неучт расходы '!hgyjyjghgjyjjj</definedName>
    <definedName name="hgyjyjghgjyjjj">[0]!hgyjyjghgjyjjj</definedName>
    <definedName name="hh" localSheetId="8">'неучт расходы '!hh</definedName>
    <definedName name="hh">[0]!hh</definedName>
    <definedName name="hhghdffff" localSheetId="8">'неучт расходы '!hhghdffff</definedName>
    <definedName name="hhghdffff">[0]!hhghdffff</definedName>
    <definedName name="hhghfrte" localSheetId="8">'неучт расходы '!hhghfrte</definedName>
    <definedName name="hhghfrte">[0]!hhghfrte</definedName>
    <definedName name="hhh" localSheetId="8">'неучт расходы '!hhh</definedName>
    <definedName name="hhh">[0]!hhh</definedName>
    <definedName name="hhhhhhhhhhhh" localSheetId="8">'неучт расходы '!hhhhhhhhhhhh</definedName>
    <definedName name="hhhhhhhhhhhh">[0]!hhhhhhhhhhhh</definedName>
    <definedName name="hhhhhhhhhhhhhhhhhhhhhhhhhhhhhhhhhhhhhhhhhhhhhhhhhhhhhhhhhhhhhh">[19]!hhhhhhhhhhhhhhhhhhhhhhhhhhhhhhhhhhhhhhhhhhhhhhhhhhhhhhhhhhhhhh</definedName>
    <definedName name="hhhhhthhhhthhth" localSheetId="8" hidden="1">{#N/A,#N/A,TRUE,"Лист1";#N/A,#N/A,TRUE,"Лист2";#N/A,#N/A,TRUE,"Лист3"}</definedName>
    <definedName name="hhhhhthhhhthhth" hidden="1">{#N/A,#N/A,TRUE,"Лист1";#N/A,#N/A,TRUE,"Лист2";#N/A,#N/A,TRUE,"Лист3"}</definedName>
    <definedName name="hhtgyghgy" localSheetId="8">'неучт расходы '!hhtgyghgy</definedName>
    <definedName name="hhtgyghgy">[0]!hhtgyghgy</definedName>
    <definedName name="hhy" localSheetId="8">'неучт расходы '!hhy</definedName>
    <definedName name="hhy">[0]!hhy</definedName>
    <definedName name="Hidden" localSheetId="8">#REF!</definedName>
    <definedName name="Hidden">#REF!</definedName>
    <definedName name="Hidden2" localSheetId="8">#REF!</definedName>
    <definedName name="Hidden2">#REF!</definedName>
    <definedName name="Hidden3">#REF!</definedName>
    <definedName name="Hidden4">#REF!</definedName>
    <definedName name="Hidden5">#REF!</definedName>
    <definedName name="hj">#N/A</definedName>
    <definedName name="hjghhgf" localSheetId="8">'неучт расходы '!hjghhgf</definedName>
    <definedName name="hjghhgf">[0]!hjghhgf</definedName>
    <definedName name="hjghjgf" localSheetId="8">'неучт расходы '!hjghjgf</definedName>
    <definedName name="hjghjgf">[0]!hjghjgf</definedName>
    <definedName name="hjhjgfdfs" localSheetId="8">'неучт расходы '!hjhjgfdfs</definedName>
    <definedName name="hjhjgfdfs">[0]!hjhjgfdfs</definedName>
    <definedName name="hjhjhghgfg" localSheetId="8">'неучт расходы '!hjhjhghgfg</definedName>
    <definedName name="hjhjhghgfg">[0]!hjhjhghgfg</definedName>
    <definedName name="hjjgjgd" localSheetId="8">'неучт расходы '!hjjgjgd</definedName>
    <definedName name="hjjgjgd">[0]!hjjgjgd</definedName>
    <definedName name="hjjhjhgfgffds" localSheetId="8">'неучт расходы '!hjjhjhgfgffds</definedName>
    <definedName name="hjjhjhgfgffds">[0]!hjjhjhgfgffds</definedName>
    <definedName name="hk">#N/A</definedName>
    <definedName name="HLN1LE" localSheetId="8">#REF!</definedName>
    <definedName name="HLN1LE">#REF!</definedName>
    <definedName name="hola" localSheetId="8">{0.1;0;0.382758620689655;0;0;0;0.258620689655172;0;0.258620689655172}</definedName>
    <definedName name="hola">{0.1;0;0.382758620689655;0;0;0;0.258620689655172;0;0.258620689655172}</definedName>
    <definedName name="hvhgfhgdfgd" localSheetId="8">'неучт расходы '!hvhgfhgdfgd</definedName>
    <definedName name="hvhgfhgdfgd">[0]!hvhgfhgdfgd</definedName>
    <definedName name="hvjfjghfyufuyg" localSheetId="8">'неучт расходы '!hvjfjghfyufuyg</definedName>
    <definedName name="hvjfjghfyufuyg">[0]!hvjfjghfyufuyg</definedName>
    <definedName name="hyghggggggggggggggg" localSheetId="8" hidden="1">{#N/A,#N/A,TRUE,"Лист1";#N/A,#N/A,TRUE,"Лист2";#N/A,#N/A,TRUE,"Лист3"}</definedName>
    <definedName name="hyghggggggggggggggg" hidden="1">{#N/A,#N/A,TRUE,"Лист1";#N/A,#N/A,TRUE,"Лист2";#N/A,#N/A,TRUE,"Лист3"}</definedName>
    <definedName name="hвн">'[28]1.6'!#REF!</definedName>
    <definedName name="hнн">'[28]1.6'!#REF!</definedName>
    <definedName name="hсети">'[28]1.6'!#REF!</definedName>
    <definedName name="hсн">'[28]1.6'!#REF!</definedName>
    <definedName name="IBC">#REF!</definedName>
    <definedName name="ii"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8">'неучт расходы '!îî</definedName>
    <definedName name="îî">[0]!îî</definedName>
    <definedName name="iiiiii">#N/A</definedName>
    <definedName name="iijjjjjjjjjjjjj" localSheetId="8">'неучт расходы '!iijjjjjjjjjjjjj</definedName>
    <definedName name="iijjjjjjjjjjjjj">[0]!iijjjjjjjjjjjjj</definedName>
    <definedName name="ijhukjhjkhj" localSheetId="8">'неучт расходы '!ijhukjhjkhj</definedName>
    <definedName name="ijhukjhjkhj">[0]!ijhukjhjkhj</definedName>
    <definedName name="IL" localSheetId="8">'неучт расходы '!IL</definedName>
    <definedName name="IL">[0]!IL</definedName>
    <definedName name="ILI" localSheetId="8">'неучт расходы '!ILI</definedName>
    <definedName name="ILI">[0]!ILI</definedName>
    <definedName name="ILILI" localSheetId="8">'неучт расходы '!ILILI</definedName>
    <definedName name="ILILI">[0]!ILILI</definedName>
    <definedName name="ILILIL" localSheetId="8">'неучт расходы '!ILILIL</definedName>
    <definedName name="ILILIL">[0]!ILILIL</definedName>
    <definedName name="ILILILIL" localSheetId="8">'неучт расходы '!ILILILIL</definedName>
    <definedName name="ILILILIL">[0]!ILILILIL</definedName>
    <definedName name="ILIUL" localSheetId="8">'неучт расходы '!ILIUL</definedName>
    <definedName name="ILIUL">[0]!ILIUL</definedName>
    <definedName name="ILIULIL" localSheetId="8">'неучт расходы '!ILIULIL</definedName>
    <definedName name="ILIULIL">[0]!ILIULIL</definedName>
    <definedName name="ILLIL" localSheetId="8">'неучт расходы '!ILLIL</definedName>
    <definedName name="ILLIL">[0]!ILLIL</definedName>
    <definedName name="ILUILIL" localSheetId="8">'неучт расходы '!ILUILIL</definedName>
    <definedName name="ILUILIL">[0]!ILUILIL</definedName>
    <definedName name="ILYKLK" localSheetId="8">'неучт расходы '!ILYKLK</definedName>
    <definedName name="ILYKLK">[0]!ILYKLK</definedName>
    <definedName name="imuuybrd" localSheetId="8">'неучт расходы '!imuuybrd</definedName>
    <definedName name="imuuybrd">[0]!imuuybrd</definedName>
    <definedName name="ind_tarif_159" localSheetId="8">#REF!</definedName>
    <definedName name="ind_tarif_159">#REF!</definedName>
    <definedName name="ind_tarif_160" localSheetId="8">#REF!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 localSheetId="8">'неучт расходы '!ioioioi</definedName>
    <definedName name="ioioioi">[0]!ioioioi</definedName>
    <definedName name="ioioioio" localSheetId="8">'неучт расходы '!ioioioio</definedName>
    <definedName name="ioioioio">[0]!ioioioio</definedName>
    <definedName name="ioiomkjjjjj" localSheetId="8">'неучт расходы '!ioiomkjjjjj</definedName>
    <definedName name="ioiomkjjjjj">[0]!ioiomkjjjjj</definedName>
    <definedName name="iouhnjvgfcfd" localSheetId="8">'неучт расходы '!iouhnjvgfcfd</definedName>
    <definedName name="iouhnjvgfcfd">[0]!iouhnjvgfcfd</definedName>
    <definedName name="iouiuyiuyutuyrt" localSheetId="8">'неучт расходы '!iouiuyiuyutuyrt</definedName>
    <definedName name="iouiuyiuyutuyrt">[0]!iouiuyiuyutuyrt</definedName>
    <definedName name="iounuibuig" localSheetId="8">'неучт расходы '!iounuibuig</definedName>
    <definedName name="iounuibuig">[0]!iounuibuig</definedName>
    <definedName name="iouyuytytfty" localSheetId="8">'неучт расходы '!iouyuytytfty</definedName>
    <definedName name="iouyuytytfty">[0]!iouyuytytfty</definedName>
    <definedName name="IPO" localSheetId="8">#REF!</definedName>
    <definedName name="IPO">#REF!</definedName>
    <definedName name="iuiiiiiiiiiiiiiiiiii" localSheetId="8" hidden="1">{#N/A,#N/A,TRUE,"Лист1";#N/A,#N/A,TRUE,"Лист2";#N/A,#N/A,TRUE,"Лист3"}</definedName>
    <definedName name="iuiiiiiiiiiiiiiiiiii" hidden="1">{#N/A,#N/A,TRUE,"Лист1";#N/A,#N/A,TRUE,"Лист2";#N/A,#N/A,TRUE,"Лист3"}</definedName>
    <definedName name="iuiohjkjk" localSheetId="8">'неучт расходы '!iuiohjkjk</definedName>
    <definedName name="iuiohjkjk">[0]!iuiohjkjk</definedName>
    <definedName name="iuiuyggggggggggggggggggg" localSheetId="8">'неучт расходы '!iuiuyggggggggggggggggggg</definedName>
    <definedName name="iuiuyggggggggggggggggggg">[0]!iuiuyggggggggggggggggggg</definedName>
    <definedName name="iuiuytrsgfjh" localSheetId="8">'неучт расходы '!iuiuytrsgfjh</definedName>
    <definedName name="iuiuytrsgfjh">[0]!iuiuytrsgfjh</definedName>
    <definedName name="iuiytyyfdg" localSheetId="8" hidden="1">{#N/A,#N/A,TRUE,"Лист1";#N/A,#N/A,TRUE,"Лист2";#N/A,#N/A,TRUE,"Лист3"}</definedName>
    <definedName name="iuiytyyfdg" hidden="1">{#N/A,#N/A,TRUE,"Лист1";#N/A,#N/A,TRUE,"Лист2";#N/A,#N/A,TRUE,"Лист3"}</definedName>
    <definedName name="iujjjjjjjjjhjh" localSheetId="8">'неучт расходы '!iujjjjjjjjjhjh</definedName>
    <definedName name="iujjjjjjjjjhjh">[0]!iujjjjjjjjjhjh</definedName>
    <definedName name="iujjjjjjjjjjjjjjjjjj" localSheetId="8">'неучт расходы '!iujjjjjjjjjjjjjjjjjj</definedName>
    <definedName name="iujjjjjjjjjjjjjjjjjj">[0]!iujjjjjjjjjjjjjjjjjj</definedName>
    <definedName name="iukjjjjjjjjjjjj" localSheetId="8" hidden="1">{#N/A,#N/A,TRUE,"Лист1";#N/A,#N/A,TRUE,"Лист2";#N/A,#N/A,TRUE,"Лист3"}</definedName>
    <definedName name="iukjjjjjjjjjjjj" hidden="1">{#N/A,#N/A,TRUE,"Лист1";#N/A,#N/A,TRUE,"Лист2";#N/A,#N/A,TRUE,"Лист3"}</definedName>
    <definedName name="iukjkjgh" localSheetId="8">'неучт расходы '!iukjkjgh</definedName>
    <definedName name="iukjkjgh">[0]!iukjkjgh</definedName>
    <definedName name="IULIL" localSheetId="8">'неучт расходы '!IULIL</definedName>
    <definedName name="IULIL">[0]!IULIL</definedName>
    <definedName name="iuubbbbbbbbbbbb" localSheetId="8">'неучт расходы '!iuubbbbbbbbbbbb</definedName>
    <definedName name="iuubbbbbbbbbbbb">[0]!iuubbbbbbbbbbbb</definedName>
    <definedName name="iuuhhbvg" localSheetId="8">'неучт расходы '!iuuhhbvg</definedName>
    <definedName name="iuuhhbvg">[0]!iuuhhbvg</definedName>
    <definedName name="iuuitt" localSheetId="8">'неучт расходы '!iuuitt</definedName>
    <definedName name="iuuitt">[0]!iuuitt</definedName>
    <definedName name="iuuiyyttyty" localSheetId="8">'неучт расходы '!iuuiyyttyty</definedName>
    <definedName name="iuuiyyttyty">[0]!iuuiyyttyty</definedName>
    <definedName name="iuuuuuuuuuuuuuuuu" localSheetId="8">'неучт расходы '!iuuuuuuuuuuuuuuuu</definedName>
    <definedName name="iuuuuuuuuuuuuuuuu">[0]!iuuuuuuuuuuuuuuuu</definedName>
    <definedName name="iuuuuuuuuuuuuuuuuuuu" localSheetId="8">'неучт расходы '!iuuuuuuuuuuuuuuuuuuu</definedName>
    <definedName name="iuuuuuuuuuuuuuuuuuuu">[0]!iuuuuuuuuuuuuuuuuuuu</definedName>
    <definedName name="iuuyyyyyyyyyyyyyyy" localSheetId="8">'неучт расходы '!iuuyyyyyyyyyyyyyyy</definedName>
    <definedName name="iuuyyyyyyyyyyyyyyy">[0]!iuuyyyyyyyyyyyyyyy</definedName>
    <definedName name="iyuuytvt" localSheetId="8" hidden="1">{#N/A,#N/A,TRUE,"Лист1";#N/A,#N/A,TRUE,"Лист2";#N/A,#N/A,TRUE,"Лист3"}</definedName>
    <definedName name="iyuuytvt" hidden="1">{#N/A,#N/A,TRUE,"Лист1";#N/A,#N/A,TRUE,"Лист2";#N/A,#N/A,TRUE,"Лист3"}</definedName>
    <definedName name="j" localSheetId="8">'неучт расходы '!j</definedName>
    <definedName name="j">[0]!j</definedName>
    <definedName name="JAN" localSheetId="8">#REF!</definedName>
    <definedName name="JAN">#REF!</definedName>
    <definedName name="jbnbvggggggggggggggg" localSheetId="8">'неучт расходы '!jbnbvggggggggggggggg</definedName>
    <definedName name="jbnbvggggggggggggggg">[0]!jbnbvggggggggggggggg</definedName>
    <definedName name="jcd">[4]!jcd</definedName>
    <definedName name="jgg">[4]!jgg</definedName>
    <definedName name="jghfghd">[4]!jghfghd</definedName>
    <definedName name="jghghfd" localSheetId="8">'неучт расходы '!jghghfd</definedName>
    <definedName name="jghghfd">[0]!jghghfd</definedName>
    <definedName name="jghjghjhk">[4]!jghjghjhk</definedName>
    <definedName name="jghjygsf">[4]!jghjygsf</definedName>
    <definedName name="jgjhgd" localSheetId="8">'неучт расходы '!jgjhgd</definedName>
    <definedName name="jgjhgd">[0]!jgjhgd</definedName>
    <definedName name="jhfgfs" localSheetId="8" hidden="1">{#N/A,#N/A,TRUE,"Лист1";#N/A,#N/A,TRUE,"Лист2";#N/A,#N/A,TRUE,"Лист3"}</definedName>
    <definedName name="jhfgfs" hidden="1">{#N/A,#N/A,TRUE,"Лист1";#N/A,#N/A,TRUE,"Лист2";#N/A,#N/A,TRUE,"Лист3"}</definedName>
    <definedName name="jhfghfyu" localSheetId="8">'неучт расходы '!jhfghfyu</definedName>
    <definedName name="jhfghfyu">[0]!jhfghfyu</definedName>
    <definedName name="jhfghgfgfgfdfs" localSheetId="8" hidden="1">{#N/A,#N/A,TRUE,"Лист1";#N/A,#N/A,TRUE,"Лист2";#N/A,#N/A,TRUE,"Лист3"}</definedName>
    <definedName name="jhfghgfgfgfdfs" hidden="1">{#N/A,#N/A,TRUE,"Лист1";#N/A,#N/A,TRUE,"Лист2";#N/A,#N/A,TRUE,"Лист3"}</definedName>
    <definedName name="jhghfd" localSheetId="8">'неучт расходы '!jhghfd</definedName>
    <definedName name="jhghfd">[0]!jhghfd</definedName>
    <definedName name="jhghjf" localSheetId="8">'неучт расходы '!jhghjf</definedName>
    <definedName name="jhghjf">[0]!jhghjf</definedName>
    <definedName name="jhhgfddfs" localSheetId="8">'неучт расходы '!jhhgfddfs</definedName>
    <definedName name="jhhgfddfs">[0]!jhhgfddfs</definedName>
    <definedName name="jhhgjhgf" localSheetId="8">'неучт расходы '!jhhgjhgf</definedName>
    <definedName name="jhhgjhgf">[0]!jhhgjhgf</definedName>
    <definedName name="jhhhjhgghg" localSheetId="8">'неучт расходы '!jhhhjhgghg</definedName>
    <definedName name="jhhhjhgghg">[0]!jhhhjhgghg</definedName>
    <definedName name="jhhjgkjgl" localSheetId="8">'неучт расходы '!jhhjgkjgl</definedName>
    <definedName name="jhhjgkjgl">[0]!jhhjgkjgl</definedName>
    <definedName name="jhjgfghf" localSheetId="8">'неучт расходы '!jhjgfghf</definedName>
    <definedName name="jhjgfghf">[0]!jhjgfghf</definedName>
    <definedName name="jhjgjgh" localSheetId="8">'неучт расходы '!jhjgjgh</definedName>
    <definedName name="jhjgjgh">[0]!jhjgjgh</definedName>
    <definedName name="jhjhf" localSheetId="8">'неучт расходы '!jhjhf</definedName>
    <definedName name="jhjhf">[0]!jhjhf</definedName>
    <definedName name="jhjhjhjggggggggggggg" localSheetId="8">'неучт расходы '!jhjhjhjggggggggggggg</definedName>
    <definedName name="jhjhjhjggggggggggggg">[0]!jhjhjhjggggggggggggg</definedName>
    <definedName name="jhjhyyyyyyyyyyyyyy" localSheetId="8">'неучт расходы '!jhjhyyyyyyyyyyyyyy</definedName>
    <definedName name="jhjhyyyyyyyyyyyyyy">[0]!jhjhyyyyyyyyyyyyyy</definedName>
    <definedName name="jhjjhhhhhh" localSheetId="8">'неучт расходы '!jhjjhhhhhh</definedName>
    <definedName name="jhjjhhhhhh">[0]!jhjjhhhhhh</definedName>
    <definedName name="jhjkghgdd" localSheetId="8">'неучт расходы '!jhjkghgdd</definedName>
    <definedName name="jhjkghgdd">[0]!jhjkghgdd</definedName>
    <definedName name="jhjytyyyyyyyyyyyyyyyy" localSheetId="8" hidden="1">{#N/A,#N/A,TRUE,"Лист1";#N/A,#N/A,TRUE,"Лист2";#N/A,#N/A,TRUE,"Лист3"}</definedName>
    <definedName name="jhjytyyyyyyyyyyyyyyyy" hidden="1">{#N/A,#N/A,TRUE,"Лист1";#N/A,#N/A,TRUE,"Лист2";#N/A,#N/A,TRUE,"Лист3"}</definedName>
    <definedName name="jhkhjghfg" localSheetId="8">'неучт расходы '!jhkhjghfg</definedName>
    <definedName name="jhkhjghfg">[0]!jhkhjghfg</definedName>
    <definedName name="jhkjhjhg" localSheetId="8">'неучт расходы '!jhkjhjhg</definedName>
    <definedName name="jhkjhjhg">[0]!jhkjhjhg</definedName>
    <definedName name="jhmjh">[4]!jhmjh</definedName>
    <definedName name="jhtjgyt" localSheetId="8" hidden="1">{#N/A,#N/A,TRUE,"Лист1";#N/A,#N/A,TRUE,"Лист2";#N/A,#N/A,TRUE,"Лист3"}</definedName>
    <definedName name="jhtjgyt" hidden="1">{#N/A,#N/A,TRUE,"Лист1";#N/A,#N/A,TRUE,"Лист2";#N/A,#N/A,TRUE,"Лист3"}</definedName>
    <definedName name="jhujghj" localSheetId="8">'неучт расходы '!jhujghj</definedName>
    <definedName name="jhujghj">[0]!jhujghj</definedName>
    <definedName name="jhujy" localSheetId="8">'неучт расходы '!jhujy</definedName>
    <definedName name="jhujy">[0]!jhujy</definedName>
    <definedName name="jhy" localSheetId="8">'неучт расходы '!jhy</definedName>
    <definedName name="jhy">[0]!jhy</definedName>
    <definedName name="jjhjgjhfg" localSheetId="8">'неучт расходы '!jjhjgjhfg</definedName>
    <definedName name="jjhjgjhfg">[0]!jjhjgjhfg</definedName>
    <definedName name="jjhjhhhhhhhhhhhhhhh" localSheetId="8">'неучт расходы '!jjhjhhhhhhhhhhhhhhh</definedName>
    <definedName name="jjhjhhhhhhhhhhhhhhh">[0]!jjhjhhhhhhhhhhhhhhh</definedName>
    <definedName name="jjjj" localSheetId="8">'[29]Гр5(о)'!#REF!</definedName>
    <definedName name="jjjj">'[29]Гр5(о)'!#REF!</definedName>
    <definedName name="jjkjhhgffd" localSheetId="8">'неучт расходы '!jjkjhhgffd</definedName>
    <definedName name="jjkjhhgffd">[0]!jjkjhhgffd</definedName>
    <definedName name="jk">#N/A</definedName>
    <definedName name="jkbvbcdxd" localSheetId="8">'неучт расходы '!jkbvbcdxd</definedName>
    <definedName name="jkbvbcdxd">[0]!jkbvbcdxd</definedName>
    <definedName name="jkhffddds" localSheetId="8" hidden="1">{#N/A,#N/A,TRUE,"Лист1";#N/A,#N/A,TRUE,"Лист2";#N/A,#N/A,TRUE,"Лист3"}</definedName>
    <definedName name="jkhffddds" hidden="1">{#N/A,#N/A,TRUE,"Лист1";#N/A,#N/A,TRUE,"Лист2";#N/A,#N/A,TRUE,"Лист3"}</definedName>
    <definedName name="jkhujygytf" localSheetId="8">'неучт расходы '!jkhujygytf</definedName>
    <definedName name="jkhujygytf">[0]!jkhujygytf</definedName>
    <definedName name="jkj">#N/A</definedName>
    <definedName name="jkkjhgj" localSheetId="8" hidden="1">{#N/A,#N/A,TRUE,"Лист1";#N/A,#N/A,TRUE,"Лист2";#N/A,#N/A,TRUE,"Лист3"}</definedName>
    <definedName name="jkkjhgj" hidden="1">{#N/A,#N/A,TRUE,"Лист1";#N/A,#N/A,TRUE,"Лист2";#N/A,#N/A,TRUE,"Лист3"}</definedName>
    <definedName name="jnkjjjjjjjjjjjjjjjjjjjj" localSheetId="8" hidden="1">{#N/A,#N/A,TRUE,"Лист1";#N/A,#N/A,TRUE,"Лист2";#N/A,#N/A,TRUE,"Лист3"}</definedName>
    <definedName name="jnkjjjjjjjjjjjjjjjjjjjj" hidden="1">{#N/A,#N/A,TRUE,"Лист1";#N/A,#N/A,TRUE,"Лист2";#N/A,#N/A,TRUE,"Лист3"}</definedName>
    <definedName name="jny"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8" hidden="1">{#N/A,#N/A,TRUE,"Лист1";#N/A,#N/A,TRUE,"Лист2";#N/A,#N/A,TRUE,"Лист3"}</definedName>
    <definedName name="juhghg" hidden="1">{#N/A,#N/A,TRUE,"Лист1";#N/A,#N/A,TRUE,"Лист2";#N/A,#N/A,TRUE,"Лист3"}</definedName>
    <definedName name="jujhghgcvgfxc" localSheetId="8">'неучт расходы '!jujhghgcvgfxc</definedName>
    <definedName name="jujhghgcvgfxc">[0]!jujhghgcvgfxc</definedName>
    <definedName name="JUL" localSheetId="8">#REF!</definedName>
    <definedName name="JUL">#REF!</definedName>
    <definedName name="JUN" localSheetId="8">#REF!</definedName>
    <definedName name="JUN">#REF!</definedName>
    <definedName name="jyh">[4]!jyh</definedName>
    <definedName name="jyihtg" localSheetId="8">'неучт расходы '!jyihtg</definedName>
    <definedName name="jyihtg">[0]!jyihtg</definedName>
    <definedName name="jyuytvbyvtvfr" localSheetId="8" hidden="1">{#N/A,#N/A,TRUE,"Лист1";#N/A,#N/A,TRUE,"Лист2";#N/A,#N/A,TRUE,"Лист3"}</definedName>
    <definedName name="jyuytvbyvtvfr" hidden="1">{#N/A,#N/A,TRUE,"Лист1";#N/A,#N/A,TRUE,"Лист2";#N/A,#N/A,TRUE,"Лист3"}</definedName>
    <definedName name="k" localSheetId="8">'неучт расходы '!k</definedName>
    <definedName name="k">[0]!k</definedName>
    <definedName name="KALMENERGO">#N/A</definedName>
    <definedName name="kar" localSheetId="8">{0.1;0;0.382758620689655;0;0;0;0.258620689655172;0;0.258620689655172}</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localSheetId="8" hidden="1">{#N/A,#N/A,TRUE,"Лист1";#N/A,#N/A,TRUE,"Лист2";#N/A,#N/A,TRUE,"Лист3"}</definedName>
    <definedName name="khjkhjghf" hidden="1">{#N/A,#N/A,TRUE,"Лист1";#N/A,#N/A,TRUE,"Лист2";#N/A,#N/A,TRUE,"Лист3"}</definedName>
    <definedName name="kiuytte" localSheetId="8">'неучт расходы '!kiuytte</definedName>
    <definedName name="kiuytte">[0]!kiuytte</definedName>
    <definedName name="kj" localSheetId="8" hidden="1">{#N/A,#N/A,TRUE,"Лист1";#N/A,#N/A,TRUE,"Лист2";#N/A,#N/A,TRUE,"Лист3"}</definedName>
    <definedName name="kj" hidden="1">{#N/A,#N/A,TRUE,"Лист1";#N/A,#N/A,TRUE,"Лист2";#N/A,#N/A,TRUE,"Лист3"}</definedName>
    <definedName name="kjhhgfgfs" localSheetId="8">'неучт расходы '!kjhhgfgfs</definedName>
    <definedName name="kjhhgfgfs">[0]!kjhhgfgfs</definedName>
    <definedName name="kjhiuh" localSheetId="8">'неучт расходы '!kjhiuh</definedName>
    <definedName name="kjhiuh">[0]!kjhiuh</definedName>
    <definedName name="kjhjhgggggggggggggg" localSheetId="8">'неучт расходы '!kjhjhgggggggggggggg</definedName>
    <definedName name="kjhjhgggggggggggggg">[0]!kjhjhgggggggggggggg</definedName>
    <definedName name="kjhjhhjgfd" localSheetId="8">'неучт расходы '!kjhjhhjgfd</definedName>
    <definedName name="kjhjhhjgfd">[0]!kjhjhhjgfd</definedName>
    <definedName name="kjhkghgggggggggggg" localSheetId="8">'неучт расходы '!kjhkghgggggggggggg</definedName>
    <definedName name="kjhkghgggggggggggg">[0]!kjhkghgggggggggggg</definedName>
    <definedName name="kjhkjhjggh" localSheetId="8">'неучт расходы '!kjhkjhjggh</definedName>
    <definedName name="kjhkjhjggh">[0]!kjhkjhjggh</definedName>
    <definedName name="kjhmnmfg" localSheetId="8">'неучт расходы '!kjhmnmfg</definedName>
    <definedName name="kjhmnmfg">[0]!kjhmnmfg</definedName>
    <definedName name="kjhvvvvvvvvvvvvvvvvv" localSheetId="8" hidden="1">{#N/A,#N/A,TRUE,"Лист1";#N/A,#N/A,TRUE,"Лист2";#N/A,#N/A,TRUE,"Лист3"}</definedName>
    <definedName name="kjhvvvvvvvvvvvvvvvvv" hidden="1">{#N/A,#N/A,TRUE,"Лист1";#N/A,#N/A,TRUE,"Лист2";#N/A,#N/A,TRUE,"Лист3"}</definedName>
    <definedName name="kjjhghftyfy" localSheetId="8">'неучт расходы '!kjjhghftyfy</definedName>
    <definedName name="kjjhghftyfy">[0]!kjjhghftyfy</definedName>
    <definedName name="kjjhjhghgh" localSheetId="8">'неучт расходы '!kjjhjhghgh</definedName>
    <definedName name="kjjhjhghgh">[0]!kjjhjhghgh</definedName>
    <definedName name="kjjjjjhhhhhhhhhhhhh" localSheetId="8" hidden="1">{#N/A,#N/A,TRUE,"Лист1";#N/A,#N/A,TRUE,"Лист2";#N/A,#N/A,TRUE,"Лист3"}</definedName>
    <definedName name="kjjjjjhhhhhhhhhhhhh" hidden="1">{#N/A,#N/A,TRUE,"Лист1";#N/A,#N/A,TRUE,"Лист2";#N/A,#N/A,TRUE,"Лист3"}</definedName>
    <definedName name="kjjkhgf" localSheetId="8">'неучт расходы '!kjjkhgf</definedName>
    <definedName name="kjjkhgf">[0]!kjjkhgf</definedName>
    <definedName name="kjjkkjhjhgjhg" localSheetId="8">'неучт расходы '!kjjkkjhjhgjhg</definedName>
    <definedName name="kjjkkjhjhgjhg">[0]!kjjkkjhjhgjhg</definedName>
    <definedName name="kjjyhjhuyh" localSheetId="8">'неучт расходы '!kjjyhjhuyh</definedName>
    <definedName name="kjjyhjhuyh">[0]!kjjyhjhuyh</definedName>
    <definedName name="kjkhj" localSheetId="8">'неучт расходы '!kjkhj</definedName>
    <definedName name="kjkhj">[0]!kjkhj</definedName>
    <definedName name="kjkhjkjhgh" localSheetId="8" hidden="1">{#N/A,#N/A,TRUE,"Лист1";#N/A,#N/A,TRUE,"Лист2";#N/A,#N/A,TRUE,"Лист3"}</definedName>
    <definedName name="kjkhjkjhgh" hidden="1">{#N/A,#N/A,TRUE,"Лист1";#N/A,#N/A,TRUE,"Лист2";#N/A,#N/A,TRUE,"Лист3"}</definedName>
    <definedName name="kjkhkjhjcx" localSheetId="8">'неучт расходы '!kjkhkjhjcx</definedName>
    <definedName name="kjkhkjhjcx">[0]!kjkhkjhjcx</definedName>
    <definedName name="kjkjhjhjhghgf" localSheetId="8" hidden="1">{#N/A,#N/A,TRUE,"Лист1";#N/A,#N/A,TRUE,"Лист2";#N/A,#N/A,TRUE,"Лист3"}</definedName>
    <definedName name="kjkjhjhjhghgf" hidden="1">{#N/A,#N/A,TRUE,"Лист1";#N/A,#N/A,TRUE,"Лист2";#N/A,#N/A,TRUE,"Лист3"}</definedName>
    <definedName name="kjkjhjjjjjjjjjjjjjjjjj" localSheetId="8">'неучт расходы '!kjkjhjjjjjjjjjjjjjjjjj</definedName>
    <definedName name="kjkjhjjjjjjjjjjjjjjjjj">[0]!kjkjhjjjjjjjjjjjjjjjjj</definedName>
    <definedName name="kjkjjhhgfgfdds" localSheetId="8">'неучт расходы '!kjkjjhhgfgfdds</definedName>
    <definedName name="kjkjjhhgfgfdds">[0]!kjkjjhhgfgfdds</definedName>
    <definedName name="kjkjjjjjjjjjjjjjjjj" localSheetId="8">'неучт расходы '!kjkjjjjjjjjjjjjjjjj</definedName>
    <definedName name="kjkjjjjjjjjjjjjjjjj">[0]!kjkjjjjjjjjjjjjjjjj</definedName>
    <definedName name="kjlkji" localSheetId="8">'неучт расходы '!kjlkji</definedName>
    <definedName name="kjlkji">[0]!kjlkji</definedName>
    <definedName name="kjlkjkhghjfgf" localSheetId="8">'неучт расходы '!kjlkjkhghjfgf</definedName>
    <definedName name="kjlkjkhghjfgf">[0]!kjlkjkhghjfgf</definedName>
    <definedName name="kjmnmbn" localSheetId="8">'неучт расходы '!kjmnmbn</definedName>
    <definedName name="kjmnmbn">[0]!kjmnmbn</definedName>
    <definedName name="kjuiuuuuuuuuuuuuuuu" localSheetId="8">'неучт расходы '!kjuiuuuuuuuuuuuuuuu</definedName>
    <definedName name="kjuiuuuuuuuuuuuuuuu">[0]!kjuiuuuuuuuuuuuuuuu</definedName>
    <definedName name="kjuiyyyyyyyyyyyyyyyyyy" localSheetId="8">'неучт расходы '!kjuiyyyyyyyyyyyyyyyyyy</definedName>
    <definedName name="kjuiyyyyyyyyyyyyyyyyyy">[0]!kjuiyyyyyyyyyyyyyyyyyy</definedName>
    <definedName name="kjykhjy" localSheetId="8">'неучт расходы '!kjykhjy</definedName>
    <definedName name="kjykhjy">[0]!kjykhjy</definedName>
    <definedName name="kkkkkkkkkkkkkkkk" localSheetId="8">'неучт расходы '!kkkkkkkkkkkkkkkk</definedName>
    <definedName name="kkkkkkkkkkkkkkkk">[0]!kkkkkkkkkkkkkkkk</definedName>
    <definedName name="kkljkjjjjjjjjjjjjj" localSheetId="8">'неучт расходы '!kkljkjjjjjjjjjjjjj</definedName>
    <definedName name="kkljkjjjjjjjjjjjjj">[0]!kkljkjjjjjjjjjjjjj</definedName>
    <definedName name="kljhjkghv" localSheetId="8" hidden="1">{#N/A,#N/A,TRUE,"Лист1";#N/A,#N/A,TRUE,"Лист2";#N/A,#N/A,TRUE,"Лист3"}</definedName>
    <definedName name="kljhjkghv" hidden="1">{#N/A,#N/A,TRUE,"Лист1";#N/A,#N/A,TRUE,"Лист2";#N/A,#N/A,TRUE,"Лист3"}</definedName>
    <definedName name="kljjhgfhg" localSheetId="8">'неучт расходы '!kljjhgfhg</definedName>
    <definedName name="kljjhgfhg">[0]!kljjhgfhg</definedName>
    <definedName name="klkjkjhhffdx" localSheetId="8">'неучт расходы '!klkjkjhhffdx</definedName>
    <definedName name="klkjkjhhffdx">[0]!klkjkjhhffdx</definedName>
    <definedName name="klklklklklklklk" localSheetId="8">'неучт расходы '!klklklklklklklk</definedName>
    <definedName name="klklklklklklklk">[0]!klklklklklklklk</definedName>
    <definedName name="klljjjhjgghf" localSheetId="8" hidden="1">{#N/A,#N/A,TRUE,"Лист1";#N/A,#N/A,TRUE,"Лист2";#N/A,#N/A,TRUE,"Лист3"}</definedName>
    <definedName name="klljjjhjgghf" hidden="1">{#N/A,#N/A,TRUE,"Лист1";#N/A,#N/A,TRUE,"Лист2";#N/A,#N/A,TRUE,"Лист3"}</definedName>
    <definedName name="kmnjnj" localSheetId="8">'неучт расходы '!kmnjnj</definedName>
    <definedName name="kmnjnj">[0]!kmnjnj</definedName>
    <definedName name="knkn.n." localSheetId="8">'неучт расходы '!knkn.n.</definedName>
    <definedName name="knkn.n.">[0]!knkn.n.</definedName>
    <definedName name="KorQnt">[15]Параметры!$B$5</definedName>
    <definedName name="KotList">[15]Лист!$A$260</definedName>
    <definedName name="KOTLODERJ_LIST">[30]Справочники!$E$8:$E$9</definedName>
    <definedName name="KotQnt">[15]Лист!$B$261</definedName>
    <definedName name="KRY" localSheetId="8">'неучт расходы '!KRY</definedName>
    <definedName name="KRY">[0]!KRY</definedName>
    <definedName name="ktkll">[4]!ktkll</definedName>
    <definedName name="KUKYUYKULL" localSheetId="8">'неучт расходы '!KUKYUYKULL</definedName>
    <definedName name="KUKYUYKULL">[0]!KUKYUYKULL</definedName>
    <definedName name="kurs" localSheetId="8">#REF!</definedName>
    <definedName name="kurs">#REF!</definedName>
    <definedName name="kuykjhjkhy" localSheetId="8">'неучт расходы '!kuykjhjkhy</definedName>
    <definedName name="kuykjhjkhy">[0]!kuykjhjkhy</definedName>
    <definedName name="kW_а_ген1" localSheetId="8">#REF!</definedName>
    <definedName name="kW_а_ген1">#REF!</definedName>
    <definedName name="kW_а_ген3" localSheetId="8">#REF!</definedName>
    <definedName name="kW_а_ген3">#REF!</definedName>
    <definedName name="KYKUKK" localSheetId="8">'неучт расходы '!KYKUKK</definedName>
    <definedName name="KYKUKK">[0]!KYKUKK</definedName>
    <definedName name="l" localSheetId="8">'неучт расходы '!l</definedName>
    <definedName name="l">[0]!l</definedName>
    <definedName name="LBO" localSheetId="8">#REF!</definedName>
    <definedName name="LBO">#REF!</definedName>
    <definedName name="LBOMinCash" localSheetId="8">#REF!</definedName>
    <definedName name="LBOMinCash">#REF!</definedName>
    <definedName name="let" localSheetId="8">[31]Справочники!$J$18:$J$22</definedName>
    <definedName name="let">[32]Справочники!$J$18:$J$22</definedName>
    <definedName name="lhj">[4]!lhj</definedName>
    <definedName name="likuih" localSheetId="8" hidden="1">{#N/A,#N/A,TRUE,"Лист1";#N/A,#N/A,TRUE,"Лист2";#N/A,#N/A,TRUE,"Лист3"}</definedName>
    <definedName name="likuih" hidden="1">{#N/A,#N/A,TRUE,"Лист1";#N/A,#N/A,TRUE,"Лист2";#N/A,#N/A,TRUE,"Лист3"}</definedName>
    <definedName name="LILI" localSheetId="8">'неучт расходы '!LILI</definedName>
    <definedName name="LILI">[0]!LILI</definedName>
    <definedName name="LILUILILILI" localSheetId="8">'неучт расходы '!LILUILILILI</definedName>
    <definedName name="LILUILILILI">[0]!LILUILILILI</definedName>
    <definedName name="LINE" localSheetId="8">#REF!</definedName>
    <definedName name="LINE">#REF!</definedName>
    <definedName name="LINE2" localSheetId="8">#REF!</definedName>
    <definedName name="LINE2">#REF!</definedName>
    <definedName name="LIST_ORG_EE">#REF!</definedName>
    <definedName name="List12_PeriodRange">#REF!</definedName>
    <definedName name="lkjjjjjjjjjjjj" localSheetId="8">'неучт расходы '!lkjjjjjjjjjjjj</definedName>
    <definedName name="lkjjjjjjjjjjjj">[0]!lkjjjjjjjjjjjj</definedName>
    <definedName name="lkjklhjkghjffgd" localSheetId="8">'неучт расходы '!lkjklhjkghjffgd</definedName>
    <definedName name="lkjklhjkghjffgd">[0]!lkjklhjkghjffgd</definedName>
    <definedName name="lkjkljhjkjhghjfg" localSheetId="8">'неучт расходы '!lkjkljhjkjhghjfg</definedName>
    <definedName name="lkjkljhjkjhghjfg">[0]!lkjkljhjkjhghjfg</definedName>
    <definedName name="lkkkkkkkkkkkkkk" localSheetId="8">'неучт расходы '!lkkkkkkkkkkkkkk</definedName>
    <definedName name="lkkkkkkkkkkkkkk">[0]!lkkkkkkkkkkkkkk</definedName>
    <definedName name="lkkljhhggtg" localSheetId="8" hidden="1">{#N/A,#N/A,TRUE,"Лист1";#N/A,#N/A,TRUE,"Лист2";#N/A,#N/A,TRUE,"Лист3"}</definedName>
    <definedName name="lkkljhhggtg" hidden="1">{#N/A,#N/A,TRUE,"Лист1";#N/A,#N/A,TRUE,"Лист2";#N/A,#N/A,TRUE,"Лист3"}</definedName>
    <definedName name="lkl">[1]!lkl</definedName>
    <definedName name="lkljhjhghggf" localSheetId="8">'неучт расходы '!lkljhjhghggf</definedName>
    <definedName name="lkljhjhghggf">[0]!lkljhjhghggf</definedName>
    <definedName name="lkljkjhjhggfdgf" localSheetId="8" hidden="1">{#N/A,#N/A,TRUE,"Лист1";#N/A,#N/A,TRUE,"Лист2";#N/A,#N/A,TRUE,"Лист3"}</definedName>
    <definedName name="lkljkjhjhggfdgf" hidden="1">{#N/A,#N/A,TRUE,"Лист1";#N/A,#N/A,TRUE,"Лист2";#N/A,#N/A,TRUE,"Лист3"}</definedName>
    <definedName name="lkljkjhjkjh" localSheetId="8">'неучт расходы '!lkljkjhjkjh</definedName>
    <definedName name="lkljkjhjkjh">[0]!lkljkjhjkjh</definedName>
    <definedName name="lklkjkjhjhfg" localSheetId="8">'неучт расходы '!lklkjkjhjhfg</definedName>
    <definedName name="lklkjkjhjhfg">[0]!lklkjkjhjhfg</definedName>
    <definedName name="lklkkllk" localSheetId="8">'неучт расходы '!lklkkllk</definedName>
    <definedName name="lklkkllk">[0]!lklkkllk</definedName>
    <definedName name="lklkljkhjhgh" localSheetId="8">'неучт расходы '!lklkljkhjhgh</definedName>
    <definedName name="lklkljkhjhgh">[0]!lklkljkhjhgh</definedName>
    <definedName name="lklklkjkj" localSheetId="8">'неучт расходы '!lklklkjkj</definedName>
    <definedName name="lklklkjkj">[0]!lklklkjkj</definedName>
    <definedName name="ll" localSheetId="8">'неучт расходы '!ll</definedName>
    <definedName name="ll">[0]!ll</definedName>
    <definedName name="lldt6">[4]!lldt6</definedName>
    <definedName name="lll" localSheetId="8">'неучт расходы '!lll</definedName>
    <definedName name="lll">[0]!lll</definedName>
    <definedName name="llll" localSheetId="8">#REF!</definedName>
    <definedName name="llll">#REF!</definedName>
    <definedName name="LME" localSheetId="8">#REF!</definedName>
    <definedName name="LME">#REF!</definedName>
    <definedName name="LME_alloys">#REF!</definedName>
    <definedName name="LMKN" localSheetId="8">'неучт расходы '!LMKN</definedName>
    <definedName name="LMKN">[0]!LMKN</definedName>
    <definedName name="LOG" localSheetId="8">#REF!</definedName>
    <definedName name="LOG">#REF!</definedName>
    <definedName name="logical">[33]TEHSHEET!$K$2:$K$3</definedName>
    <definedName name="lol" localSheetId="8">'неучт расходы '!lol</definedName>
    <definedName name="lol">[0]!lol</definedName>
    <definedName name="LookUpRange" localSheetId="8">#REF!</definedName>
    <definedName name="LookUpRange">#REF!</definedName>
    <definedName name="lu">[4]!lu</definedName>
    <definedName name="LUI" localSheetId="8">'неучт расходы '!LUI</definedName>
    <definedName name="LUI">[0]!LUI</definedName>
    <definedName name="LUIILULI" localSheetId="8">'неучт расходы '!LUIILULI</definedName>
    <definedName name="LUIILULI">[0]!LUIILULI</definedName>
    <definedName name="m" localSheetId="8">#REF!</definedName>
    <definedName name="m">#REF!</definedName>
    <definedName name="M7.3" localSheetId="8">'неучт расходы '!M7.3</definedName>
    <definedName name="M7.3">[0]!M7.3</definedName>
    <definedName name="mail_address" localSheetId="8">#REF!</definedName>
    <definedName name="mail_address">#REF!</definedName>
    <definedName name="MAR" localSheetId="8">#REF!</definedName>
    <definedName name="MAR">#REF!</definedName>
    <definedName name="material">#REF!</definedName>
    <definedName name="MAY">#REF!</definedName>
    <definedName name="MetodRegul">#REF!</definedName>
    <definedName name="mhgg" localSheetId="8">'неучт расходы '!mhgg</definedName>
    <definedName name="mhgg">[0]!mhgg</definedName>
    <definedName name="mhyt" localSheetId="8" hidden="1">{#N/A,#N/A,TRUE,"Лист1";#N/A,#N/A,TRUE,"Лист2";#N/A,#N/A,TRUE,"Лист3"}</definedName>
    <definedName name="mhyt" hidden="1">{#N/A,#N/A,TRUE,"Лист1";#N/A,#N/A,TRUE,"Лист2";#N/A,#N/A,TRUE,"Лист3"}</definedName>
    <definedName name="Minimum_Cash">#REF!</definedName>
    <definedName name="mjghggggggggggggg" localSheetId="8">'неучт расходы '!mjghggggggggggggg</definedName>
    <definedName name="mjghggggggggggggg">[0]!mjghggggggggggggg</definedName>
    <definedName name="mjhhhhhujy" localSheetId="8">'неучт расходы '!mjhhhhhujy</definedName>
    <definedName name="mjhhhhhujy">[0]!mjhhhhhujy</definedName>
    <definedName name="mjhuiy" localSheetId="8" hidden="1">{#N/A,#N/A,TRUE,"Лист1";#N/A,#N/A,TRUE,"Лист2";#N/A,#N/A,TRUE,"Лист3"}</definedName>
    <definedName name="mjhuiy" hidden="1">{#N/A,#N/A,TRUE,"Лист1";#N/A,#N/A,TRUE,"Лист2";#N/A,#N/A,TRUE,"Лист3"}</definedName>
    <definedName name="mjnnnnnnnnnnnnnnkjnmh" localSheetId="8">'неучт расходы '!mjnnnnnnnnnnnnnnkjnmh</definedName>
    <definedName name="mjnnnnnnnnnnnnnnkjnmh">[0]!mjnnnnnnnnnnnnnnkjnmh</definedName>
    <definedName name="mjujy" localSheetId="8">'неучт расходы '!mjujy</definedName>
    <definedName name="mjujy">[0]!mjujy</definedName>
    <definedName name="MmExcelLinker_6E24F10A_D93B_4197_A91F_1E8C46B84DD5" localSheetId="8">РТ передача [34]ээ!$I$76:$I$76</definedName>
    <definedName name="MmExcelLinker_6E24F10A_D93B_4197_A91F_1E8C46B84DD5">РТ передача [34]ээ!$I$76:$I$76</definedName>
    <definedName name="mmm" localSheetId="8" hidden="1">{#N/A,#N/A,FALSE,"Себестоимсть-97"}</definedName>
    <definedName name="mmm" hidden="1">{#N/A,#N/A,FALSE,"Себестоимсть-97"}</definedName>
    <definedName name="mmmmmmmmmmmmmmmmmmmmmmmmmmmmmm" localSheetId="8">P1_T19.1.1?Data,P2_T19.1.1?Data</definedName>
    <definedName name="mmmmmmmmmmmmmmmmmmmmmmmmmmmmmm">P1_T19.1.1?Data,P2_T19.1.1?Data</definedName>
    <definedName name="mnbhjf" localSheetId="8">'неучт расходы '!mnbhjf</definedName>
    <definedName name="mnbhjf">[0]!mnbhjf</definedName>
    <definedName name="mnghr" localSheetId="8">'неучт расходы '!mnghr</definedName>
    <definedName name="mnghr">[0]!mnghr</definedName>
    <definedName name="mnmbnvb" localSheetId="8">'неучт расходы '!mnmbnvb</definedName>
    <definedName name="mnmbnvb">[0]!mnmbnvb</definedName>
    <definedName name="mnnjjjjjjjjjjjjj" localSheetId="8" hidden="1">{#N/A,#N/A,TRUE,"Лист1";#N/A,#N/A,TRUE,"Лист2";#N/A,#N/A,TRUE,"Лист3"}</definedName>
    <definedName name="mnnjjjjjjjjjjjjj" hidden="1">{#N/A,#N/A,TRUE,"Лист1";#N/A,#N/A,TRUE,"Лист2";#N/A,#N/A,TRUE,"Лист3"}</definedName>
    <definedName name="MO">#REF!</definedName>
    <definedName name="MONTH">#REF!</definedName>
    <definedName name="month_col">[35]TEHSHEET!$N$2:$O$13</definedName>
    <definedName name="month_col1">[35]TEHSHEET!$O$2:$P$13</definedName>
    <definedName name="month_sbit_nadb_setup">[35]Титульный!$E$28</definedName>
    <definedName name="mrsk" localSheetId="8">[31]Справочники!$B$1:$B$15</definedName>
    <definedName name="mrsk">[32]Справочники!$B$1:$B$15</definedName>
    <definedName name="MU" localSheetId="8">[31]Справочники!$M$1:$M$4</definedName>
    <definedName name="MU">[32]Справочники!$M$1:$M$4</definedName>
    <definedName name="n">#N/A</definedName>
    <definedName name="naa"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 localSheetId="8">#REF!,#REF!,#REF!,#REF!,#REF!,#REF!,#REF!,#REF!</definedName>
    <definedName name="NAME110">#REF!,#REF!,#REF!,#REF!,#REF!,#REF!,#REF!,#REF!</definedName>
    <definedName name="NAME111" localSheetId="8">#REF!,#REF!,#REF!,#REF!,#REF!,#REF!,#REF!,#REF!</definedName>
    <definedName name="NAME111">#REF!,#REF!,#REF!,#REF!,#REF!,#REF!,#REF!,#REF!</definedName>
    <definedName name="NAME112" localSheetId="8">#REF!,#REF!,#REF!,#REF!,#REF!,#REF!,#REF!,#REF!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[15]Параметры!$B$10</definedName>
    <definedName name="NasPotrEEList">[15]Лист!$A$150</definedName>
    <definedName name="nbbcbvx" localSheetId="8">'неучт расходы '!nbbcbvx</definedName>
    <definedName name="nbbcbvx">[0]!nbbcbvx</definedName>
    <definedName name="nbbvgf" localSheetId="8" hidden="1">{#N/A,#N/A,TRUE,"Лист1";#N/A,#N/A,TRUE,"Лист2";#N/A,#N/A,TRUE,"Лист3"}</definedName>
    <definedName name="nbbvgf" hidden="1">{#N/A,#N/A,TRUE,"Лист1";#N/A,#N/A,TRUE,"Лист2";#N/A,#N/A,TRUE,"Лист3"}</definedName>
    <definedName name="nbghhhhhhhhhhhhhhhhhhhhhh" localSheetId="8">'неучт расходы '!nbghhhhhhhhhhhhhhhhhhhhhh</definedName>
    <definedName name="nbghhhhhhhhhhhhhhhhhhhhhh">[0]!nbghhhhhhhhhhhhhhhhhhhhhh</definedName>
    <definedName name="nbhggggggggggggg" localSheetId="8">'неучт расходы '!nbhggggggggggggg</definedName>
    <definedName name="nbhggggggggggggg">[0]!nbhggggggggggggg</definedName>
    <definedName name="nbhgggggggggggggggg" localSheetId="8">'неучт расходы '!nbhgggggggggggggggg</definedName>
    <definedName name="nbhgggggggggggggggg">[0]!nbhgggggggggggggggg</definedName>
    <definedName name="nbhhhhhhhhhhhhhhhh" localSheetId="8">'неучт расходы '!nbhhhhhhhhhhhhhhhh</definedName>
    <definedName name="nbhhhhhhhhhhhhhhhh">[0]!nbhhhhhhhhhhhhhhhh</definedName>
    <definedName name="nbjhgy" localSheetId="8">'неучт расходы '!nbjhgy</definedName>
    <definedName name="nbjhgy">[0]!nbjhgy</definedName>
    <definedName name="nbnbbnvbnvvcvbcvc" localSheetId="8">'неучт расходы '!nbnbbnvbnvvcvbcvc</definedName>
    <definedName name="nbnbbnvbnvvcvbcvc">[0]!nbnbbnvbnvvcvbcvc</definedName>
    <definedName name="nbnbfders" localSheetId="8">'неучт расходы '!nbnbfders</definedName>
    <definedName name="nbnbfders">[0]!nbnbfders</definedName>
    <definedName name="nbnvnbfgdsdfs" localSheetId="8">'неучт расходы '!nbnvnbfgdsdfs</definedName>
    <definedName name="nbnvnbfgdsdfs">[0]!nbnvnbfgdsdfs</definedName>
    <definedName name="nbvbnfddddddddddddddddddd" localSheetId="8">'неучт расходы '!nbvbnfddddddddddddddddddd</definedName>
    <definedName name="nbvbnfddddddddddddddddddd">[0]!nbvbnfddddddddddddddddddd</definedName>
    <definedName name="nbvgfhcf" localSheetId="8">'неучт расходы '!nbvgfhcf</definedName>
    <definedName name="nbvgfhcf">[0]!nbvgfhcf</definedName>
    <definedName name="nbvgggggggggggggggggg" localSheetId="8" hidden="1">{#N/A,#N/A,TRUE,"Лист1";#N/A,#N/A,TRUE,"Лист2";#N/A,#N/A,TRUE,"Лист3"}</definedName>
    <definedName name="nbvgggggggggggggggggg" hidden="1">{#N/A,#N/A,TRUE,"Лист1";#N/A,#N/A,TRUE,"Лист2";#N/A,#N/A,TRUE,"Лист3"}</definedName>
    <definedName name="nbvghfgdx" localSheetId="8">'неучт расходы '!nbvghfgdx</definedName>
    <definedName name="nbvghfgdx">[0]!nbvghfgdx</definedName>
    <definedName name="ňđĺňčé" localSheetId="8">#REF!</definedName>
    <definedName name="ňđĺňčé">#REF!</definedName>
    <definedName name="net">#N/A</definedName>
    <definedName name="NET_INV" localSheetId="8">[36]TEHSHEET!#REF!</definedName>
    <definedName name="NET_INV">[36]TEHSHEET!#REF!</definedName>
    <definedName name="NET_ORG" localSheetId="8">[36]TEHSHEET!#REF!</definedName>
    <definedName name="NET_ORG">[36]TEHSHEET!#REF!</definedName>
    <definedName name="NET_RAB" localSheetId="8">#REF!</definedName>
    <definedName name="NET_RAB">#REF!</definedName>
    <definedName name="NET_SCOPE" localSheetId="8">#REF!</definedName>
    <definedName name="NET_SCOPE">#REF!</definedName>
    <definedName name="NET_W" localSheetId="8">[36]TEHSHEET!#REF!</definedName>
    <definedName name="NET_W">[36]TEHSHEET!#REF!</definedName>
    <definedName name="NetDebt" localSheetId="8">#REF!</definedName>
    <definedName name="NetDebt">#REF!</definedName>
    <definedName name="new" localSheetId="8">{0.1;0;0.45;0;0;0;0;0;0.45}</definedName>
    <definedName name="new">{0.1;0;0.45;0;0;0;0;0;0.45}</definedName>
    <definedName name="nfgjn" localSheetId="8">'неучт расходы '!nfgjn</definedName>
    <definedName name="nfgjn">[0]!nfgjn</definedName>
    <definedName name="nfyz" localSheetId="8">'неучт расходы '!nfyz</definedName>
    <definedName name="nfyz">[0]!nfyz</definedName>
    <definedName name="nghf" localSheetId="8">'неучт расходы '!nghf</definedName>
    <definedName name="nghf">[0]!nghf</definedName>
    <definedName name="nghjk" localSheetId="8">'неучт расходы '!nghjk</definedName>
    <definedName name="nghjk">[0]!nghjk</definedName>
    <definedName name="ngngh" localSheetId="8">'неучт расходы '!ngngh</definedName>
    <definedName name="ngngh">[0]!ngngh</definedName>
    <definedName name="nhghfgfgf" localSheetId="8">'неучт расходы '!nhghfgfgf</definedName>
    <definedName name="nhghfgfgf">[0]!nhghfgfgf</definedName>
    <definedName name="nhguy" localSheetId="8" hidden="1">{#N/A,#N/A,TRUE,"Лист1";#N/A,#N/A,TRUE,"Лист2";#N/A,#N/A,TRUE,"Лист3"}</definedName>
    <definedName name="nhguy" hidden="1">{#N/A,#N/A,TRUE,"Лист1";#N/A,#N/A,TRUE,"Лист2";#N/A,#N/A,TRUE,"Лист3"}</definedName>
    <definedName name="nhnhn" localSheetId="8">'неучт расходы '!nhnhn</definedName>
    <definedName name="nhnhn">[0]!nhnhn</definedName>
    <definedName name="njhgyhjftxcdfxnkl" localSheetId="8">'неучт расходы '!njhgyhjftxcdfxnkl</definedName>
    <definedName name="njhgyhjftxcdfxnkl">[0]!njhgyhjftxcdfxnkl</definedName>
    <definedName name="njhhhhhhhhhhhhhd" localSheetId="8">'неучт расходы '!njhhhhhhhhhhhhhd</definedName>
    <definedName name="njhhhhhhhhhhhhhd">[0]!njhhhhhhhhhhhhhd</definedName>
    <definedName name="njkhgjhghfhg" localSheetId="8" hidden="1">{#N/A,#N/A,TRUE,"Лист1";#N/A,#N/A,TRUE,"Лист2";#N/A,#N/A,TRUE,"Лист3"}</definedName>
    <definedName name="njkhgjhghfhg" hidden="1">{#N/A,#N/A,TRUE,"Лист1";#N/A,#N/A,TRUE,"Лист2";#N/A,#N/A,TRUE,"Лист3"}</definedName>
    <definedName name="nkjgyuff" localSheetId="8">'неучт расходы '!nkjgyuff</definedName>
    <definedName name="nkjgyuff">[0]!nkjgyuff</definedName>
    <definedName name="nmbhhhhhhhhhhhhhhhhhhhh" localSheetId="8">'неучт расходы '!nmbhhhhhhhhhhhhhhhhhhhh</definedName>
    <definedName name="nmbhhhhhhhhhhhhhhhhhhhh">[0]!nmbhhhhhhhhhhhhhhhhhhhh</definedName>
    <definedName name="nmbnbnc" localSheetId="8">'неучт расходы '!nmbnbnc</definedName>
    <definedName name="nmbnbnc">[0]!nmbnbnc</definedName>
    <definedName name="nmmbnbv" localSheetId="8">'неучт расходы '!nmmbnbv</definedName>
    <definedName name="nmmbnbv">[0]!nmmbnbv</definedName>
    <definedName name="nnngggggggggggggggggggggggggg" localSheetId="8" hidden="1">{#N/A,#N/A,TRUE,"Лист1";#N/A,#N/A,TRUE,"Лист2";#N/A,#N/A,TRUE,"Лист3"}</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te_a">#REF!</definedName>
    <definedName name="NOV">#REF!</definedName>
    <definedName name="nov_tariff">[33]Титульный!$F$12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'[17]НВВ(1 полуг.)'!#REF!</definedName>
    <definedName name="nvv_List13_6_168">'[17]НВВ(1 полуг.)'!#REF!</definedName>
    <definedName name="nvv_List13_6_169">'[17]НВВ(1 полуг.)'!#REF!</definedName>
    <definedName name="nvv_List13_6_170">'[17]НВВ(1 полуг.)'!#REF!</definedName>
    <definedName name="nvv_List13_6_171">'[17]НВВ(1 полуг.)'!#REF!</definedName>
    <definedName name="nvv_List13_6_172">'[17]НВВ(1 полуг.)'!#REF!</definedName>
    <definedName name="nvv_List13_6_173">'[17]НВВ(1 полуг.)'!#REF!</definedName>
    <definedName name="nvv_List13_6_174">'[17]НВВ(1 полуг.)'!#REF!</definedName>
    <definedName name="nvv_List13_6_175">'[17]НВВ(1 полуг.)'!#REF!</definedName>
    <definedName name="nvv_List13_6_176">'[17]НВВ(1 полуг.)'!#REF!</definedName>
    <definedName name="nvv_List13_6_178">'[17]НВВ(1 полуг.)'!#REF!</definedName>
    <definedName name="nvv_List13_6_179">'[17]НВВ(1 полуг.)'!#REF!</definedName>
    <definedName name="nvv_List13_6_180">'[17]НВВ(1 полуг.)'!#REF!</definedName>
    <definedName name="nvv_List13_6_181">'[17]НВВ(1 полуг.)'!#REF!</definedName>
    <definedName name="nvv_List13_6_185">'[17]НВВ(1 полуг.)'!#REF!</definedName>
    <definedName name="nvv_List13_6_186">'[17]НВВ(1 полуг.)'!#REF!</definedName>
    <definedName name="nvv_List13_6_187">'[17]НВВ(1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 localSheetId="8">'неучт расходы '!o</definedName>
    <definedName name="o">[0]!o</definedName>
    <definedName name="Ob" localSheetId="8">#REF!</definedName>
    <definedName name="Ob">#REF!</definedName>
    <definedName name="obs" localSheetId="8">#REF!</definedName>
    <definedName name="obs">#REF!</definedName>
    <definedName name="OCT">#REF!</definedName>
    <definedName name="oiipiuojhkh" localSheetId="8">'неучт расходы '!oiipiuojhkh</definedName>
    <definedName name="oiipiuojhkh">[0]!oiipiuojhkh</definedName>
    <definedName name="oijjjjjjjjjjjjjj" localSheetId="8" hidden="1">{#N/A,#N/A,TRUE,"Лист1";#N/A,#N/A,TRUE,"Лист2";#N/A,#N/A,TRUE,"Лист3"}</definedName>
    <definedName name="oijjjjjjjjjjjjjj" hidden="1">{#N/A,#N/A,TRUE,"Лист1";#N/A,#N/A,TRUE,"Лист2";#N/A,#N/A,TRUE,"Лист3"}</definedName>
    <definedName name="oijnhvfgc" localSheetId="8">'неучт расходы '!oijnhvfgc</definedName>
    <definedName name="oijnhvfgc">[0]!oijnhvfgc</definedName>
    <definedName name="oikjjjjjjjjjjjjjjjjjjjjjjjj" localSheetId="8">'неучт расходы '!oikjjjjjjjjjjjjjjjjjjjjjjjj</definedName>
    <definedName name="oikjjjjjjjjjjjjjjjjjjjjjjjj">[0]!oikjjjjjjjjjjjjjjjjjjjjjjjj</definedName>
    <definedName name="oikjkjjkn" localSheetId="8">'неучт расходы '!oikjkjjkn</definedName>
    <definedName name="oikjkjjkn">[0]!oikjkjjkn</definedName>
    <definedName name="oikkkkkkkkkkkkkkkkkkkkkkk" localSheetId="8" hidden="1">{#N/A,#N/A,TRUE,"Лист1";#N/A,#N/A,TRUE,"Лист2";#N/A,#N/A,TRUE,"Лист3"}</definedName>
    <definedName name="oikkkkkkkkkkkkkkkkkkkkkkk" hidden="1">{#N/A,#N/A,TRUE,"Лист1";#N/A,#N/A,TRUE,"Лист2";#N/A,#N/A,TRUE,"Лист3"}</definedName>
    <definedName name="oilkkh" localSheetId="8" hidden="1">{#N/A,#N/A,TRUE,"Лист1";#N/A,#N/A,TRUE,"Лист2";#N/A,#N/A,TRUE,"Лист3"}</definedName>
    <definedName name="oilkkh" hidden="1">{#N/A,#N/A,TRUE,"Лист1";#N/A,#N/A,TRUE,"Лист2";#N/A,#N/A,TRUE,"Лист3"}</definedName>
    <definedName name="oinunyg" localSheetId="8">'неучт расходы '!oinunyg</definedName>
    <definedName name="oinunyg">[0]!oinunyg</definedName>
    <definedName name="oioiiuiuyofyyyyyyyyyyyyyyyyyyyyy" localSheetId="8">'неучт расходы '!oioiiuiuyofyyyyyyyyyyyyyyyyyyyyy</definedName>
    <definedName name="oioiiuiuyofyyyyyyyyyyyyyyyyyyyyy">[0]!oioiiuiuyofyyyyyyyyyyyyyyyyyyyyy</definedName>
    <definedName name="oioiiuuuuuuuuuuuuuu" localSheetId="8">'неучт расходы '!oioiiuuuuuuuuuuuuuu</definedName>
    <definedName name="oioiiuuuuuuuuuuuuuu">[0]!oioiiuuuuuuuuuuuuuu</definedName>
    <definedName name="oioiuiouiuyyt" localSheetId="8">'неучт расходы '!oioiuiouiuyyt</definedName>
    <definedName name="oioiuiouiuyyt">[0]!oioiuiouiuyyt</definedName>
    <definedName name="oioouiui" localSheetId="8">'неучт расходы '!oioouiui</definedName>
    <definedName name="oioouiui">[0]!oioouiui</definedName>
    <definedName name="oiougy" localSheetId="8">'неучт расходы '!oiougy</definedName>
    <definedName name="oiougy">[0]!oiougy</definedName>
    <definedName name="oiouiuiyuyt" localSheetId="8">'неучт расходы '!oiouiuiyuyt</definedName>
    <definedName name="oiouiuiyuyt">[0]!oiouiuiyuyt</definedName>
    <definedName name="oiouiuygyufg" localSheetId="8">'неучт расходы '!oiouiuygyufg</definedName>
    <definedName name="oiouiuygyufg">[0]!oiouiuygyufg</definedName>
    <definedName name="oiuuyyyyyyyyyyyyyyy" localSheetId="8" hidden="1">{#N/A,#N/A,TRUE,"Лист1";#N/A,#N/A,TRUE,"Лист2";#N/A,#N/A,TRUE,"Лист3"}</definedName>
    <definedName name="oiuuyyyyyyyyyyyyyyy" hidden="1">{#N/A,#N/A,TRUE,"Лист1";#N/A,#N/A,TRUE,"Лист2";#N/A,#N/A,TRUE,"Лист3"}</definedName>
    <definedName name="ojkjkhjgghfd" localSheetId="8" hidden="1">{#N/A,#N/A,TRUE,"Лист1";#N/A,#N/A,TRUE,"Лист2";#N/A,#N/A,TRUE,"Лист3"}</definedName>
    <definedName name="ojkjkhjgghfd" hidden="1">{#N/A,#N/A,TRUE,"Лист1";#N/A,#N/A,TRUE,"Лист2";#N/A,#N/A,TRUE,"Лист3"}</definedName>
    <definedName name="OKTMO">#REF!</definedName>
    <definedName name="old" localSheetId="8">{0.1;0;0.382758620689655;0;0;0;0.258620689655172;0;0.258620689655172}</definedName>
    <definedName name="old">{0.1;0;0.382758620689655;0;0;0;0.258620689655172;0;0.258620689655172}</definedName>
    <definedName name="OLOIL" localSheetId="8">'неучт расходы '!OLOIL</definedName>
    <definedName name="OLOIL">[0]!OLOIL</definedName>
    <definedName name="oo"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8">'неучт расходы '!öó</definedName>
    <definedName name="öó">[0]!öó</definedName>
    <definedName name="ooiumuhggc" localSheetId="8">'неучт расходы '!ooiumuhggc</definedName>
    <definedName name="ooiumuhggc">[0]!ooiumuhggc</definedName>
    <definedName name="ooo" localSheetId="8">'неучт расходы '!ooo</definedName>
    <definedName name="ooo">[0]!ooo</definedName>
    <definedName name="oooo" localSheetId="8">'неучт расходы '!oooo</definedName>
    <definedName name="oooo">[0]!oooo</definedName>
    <definedName name="oopoooooooooooooooo" localSheetId="8" hidden="1">{#N/A,#N/A,TRUE,"Лист1";#N/A,#N/A,TRUE,"Лист2";#N/A,#N/A,TRUE,"Лист3"}</definedName>
    <definedName name="oopoooooooooooooooo" hidden="1">{#N/A,#N/A,TRUE,"Лист1";#N/A,#N/A,TRUE,"Лист2";#N/A,#N/A,TRUE,"Лист3"}</definedName>
    <definedName name="Oplata">#REF!</definedName>
    <definedName name="opopo" localSheetId="8">'неучт расходы '!opopo</definedName>
    <definedName name="opopo">[0]!opopo</definedName>
    <definedName name="Option_Proceeds" localSheetId="8">#REF!</definedName>
    <definedName name="Option_Proceeds">#REF!</definedName>
    <definedName name="OptionHide" localSheetId="8">#REF!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 localSheetId="10">[37]Титульный!$G$19</definedName>
    <definedName name="org" localSheetId="7">[37]Титульный!$G$19</definedName>
    <definedName name="org" localSheetId="5">[37]Титульный!$G$19</definedName>
    <definedName name="org">[38]Титульный!$G$19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'[39]Вводные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[40]FST5!$G$167:$G$172,[40]FST5!$G$174:$G$175,[40]FST5!$G$177:$G$180,[40]FST5!$G$182,[40]FST5!$G$184:$G$188,[40]FST5!$G$190,[40]FST5!$G$192:$G$194</definedName>
    <definedName name="P1_eso" hidden="1">[40]FST5!$G$167:$G$172,[40]FST5!$G$174:$G$175,[40]FST5!$G$177:$G$180,[40]FST5!$G$182,[40]FST5!$G$184:$G$188,[40]FST5!$G$190,[40]FST5!$G$192:$G$194</definedName>
    <definedName name="P1_ESO_PROT" hidden="1">#REF!,#REF!,#REF!,#REF!,#REF!,#REF!,#REF!,#REF!</definedName>
    <definedName name="P1_net" hidden="1">[40]FST5!$G$118:$G$123,[40]FST5!$G$125:$G$126,[40]FST5!$G$128:$G$131,[40]FST5!$G$133,[40]FST5!$G$135:$G$139,[40]FST5!$G$141,[40]FST5!$G$143:$G$145</definedName>
    <definedName name="P1_SBT_PROT" hidden="1">#REF!,#REF!,#REF!,#REF!,#REF!,#REF!,#REF!</definedName>
    <definedName name="P1_SC_CLR" hidden="1">#REF!,#REF!,#REF!,#REF!,#REF!</definedName>
    <definedName name="P1_SC22" hidden="1">#REF!,#REF!,#REF!,#REF!,#REF!,#REF!</definedName>
    <definedName name="P1_SCOPE_16_PRT" hidden="1">'[41]16'!$E$15:$I$16,'[41]16'!$E$18:$I$20,'[41]16'!$E$23:$I$23,'[41]16'!$E$26:$I$26,'[41]16'!$E$29:$I$29,'[41]16'!$E$32:$I$32,'[41]16'!$E$35:$I$35,'[41]16'!$B$34,'[41]16'!$B$37</definedName>
    <definedName name="P1_SCOPE_17_PRT" hidden="1">'[41]17'!$E$13:$H$21,'[41]17'!$J$9:$J$11,'[41]17'!$J$13:$J$21,'[41]17'!$E$24:$H$26,'[41]17'!$E$28:$H$36,'[41]17'!$J$24:$M$26,'[41]17'!$J$28:$M$36,'[41]17'!$E$39:$H$41</definedName>
    <definedName name="P1_SCOPE_4_PRT" hidden="1">'[41]4'!$F$23:$I$23,'[41]4'!$F$25:$I$25,'[41]4'!$F$27:$I$31,'[41]4'!$K$14:$N$20,'[41]4'!$K$23:$N$23,'[41]4'!$K$25:$N$25,'[41]4'!$K$27:$N$31,'[41]4'!$P$14:$S$20,'[41]4'!$P$23:$S$23</definedName>
    <definedName name="P1_SCOPE_5_PRT" hidden="1">'[41]5'!$F$23:$I$23,'[41]5'!$F$25:$I$25,'[41]5'!$F$27:$I$31,'[41]5'!$K$14:$N$21,'[41]5'!$K$23:$N$23,'[41]5'!$K$25:$N$25,'[41]5'!$K$27:$N$31,'[41]5'!$P$14:$S$21,'[41]5'!$P$23:$S$23</definedName>
    <definedName name="P1_SCOPE_CORR" hidden="1">#REF!,#REF!,#REF!,#REF!,#REF!,#REF!,#REF!</definedName>
    <definedName name="P1_SCOPE_DOP" hidden="1">[42]Регионы!#REF!,[42]Регионы!#REF!,[42]Регионы!#REF!,[42]Регионы!#REF!,[42]Регионы!#REF!,[42]Регионы!#REF!</definedName>
    <definedName name="P1_SCOPE_F1_PRT" hidden="1">'[41]Ф-1 (для АО-энерго)'!$D$74:$E$84,'[41]Ф-1 (для АО-энерго)'!$D$71:$E$72,'[41]Ф-1 (для АО-энерго)'!$D$66:$E$69,'[41]Ф-1 (для АО-энерго)'!$D$61:$E$64</definedName>
    <definedName name="P1_SCOPE_F2_PRT" hidden="1">'[41]Ф-2 (для АО-энерго)'!$G$56,'[41]Ф-2 (для АО-энерго)'!$E$55:$E$56,'[41]Ф-2 (для АО-энерго)'!$F$55:$G$55,'[41]Ф-2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[41]перекрестка!$H$15:$H$19,[41]перекрестка!$H$21:$H$25,[41]перекрестка!$J$14:$J$25,[41]перекрестка!$K$15:$K$19,[41]перекрестка!$K$21:$K$25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[43]Свод!$L$27:$N$37,[43]Свод!$L$39:$N$51,[43]Свод!$L$53:$N$66,[43]Свод!$L$68:$N$73,[43]Свод!$L$75:$N$89,[43]Свод!$L$91:$N$101,[43]Свод!$L$103:$N$111</definedName>
    <definedName name="P1_SCOPE_TAR" hidden="1">[43]Свод!$G$27:$AA$37,[43]Свод!$G$39:$AA$51,[43]Свод!$G$53:$AA$66,[43]Свод!$G$68:$AA$73,[43]Свод!$G$75:$AA$89,[43]Свод!$G$91:$AA$101,[43]Свод!$G$103:$AA$111</definedName>
    <definedName name="P1_SCOPE_TAR_OLD" hidden="1">[43]Свод!$H$27:$H$37,[43]Свод!$H$39:$H$51,[43]Свод!$H$53:$H$66,[43]Свод!$H$68:$H$73,[43]Свод!$H$75:$H$89,[43]Свод!$H$91:$H$101,[43]Свод!$H$103:$H$108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[44]перекрестка!$J$42:$K$46,[44]перекрестка!$J$49,[44]перекрестка!$J$50:$K$54,[44]перекрестка!$J$55,[44]перекрестка!$J$56:$K$60,[44]перекрестка!$J$62:$K$66</definedName>
    <definedName name="P1_T16?axis?R?ДОГОВОР" hidden="1">'[45]16'!$E$76:$M$76,'[45]16'!$E$8:$M$8,'[45]16'!$E$12:$M$12,'[45]16'!$E$52:$M$52,'[45]16'!$E$16:$M$16,'[45]16'!$E$64:$M$64,'[45]16'!$E$84:$M$85,'[45]16'!$E$48:$M$48,'[45]16'!$E$80:$M$80,'[45]16'!$E$72:$M$72,'[45]16'!$E$44:$M$44</definedName>
    <definedName name="P1_T16?axis?R?ДОГОВОР?" hidden="1">'[45]16'!$A$76,'[45]16'!$A$84:$A$85,'[45]16'!$A$72,'[45]16'!$A$80,'[45]16'!$A$68,'[45]16'!$A$64,'[45]16'!$A$60,'[45]16'!$A$56,'[45]16'!$A$52,'[45]16'!$A$48,'[45]16'!$A$44,'[45]16'!$A$40,'[45]16'!$A$36,'[45]16'!$A$32,'[45]16'!$A$28,'[45]16'!$A$24,'[45]16'!$A$20</definedName>
    <definedName name="P1_T16?L1" hidden="1">'[45]16'!$A$74:$M$74,'[45]16'!$A$14:$M$14,'[45]16'!$A$10:$M$10,'[45]16'!$A$50:$M$50,'[45]16'!$A$6:$M$6,'[45]16'!$A$62:$M$62,'[45]16'!$A$78:$M$78,'[45]16'!$A$46:$M$46,'[45]16'!$A$82:$M$82,'[45]16'!$A$70:$M$70,'[45]16'!$A$42:$M$42</definedName>
    <definedName name="P1_T16?L1.x" hidden="1">'[45]16'!$A$76:$M$76,'[45]16'!$A$16:$M$16,'[45]16'!$A$12:$M$12,'[45]16'!$A$52:$M$52,'[45]16'!$A$8:$M$8,'[45]16'!$A$64:$M$64,'[45]16'!$A$80:$M$80,'[45]16'!$A$48:$M$48,'[45]16'!$A$84:$M$85,'[45]16'!$A$72:$M$72,'[45]16'!$A$44:$M$44</definedName>
    <definedName name="P1_T16_Protect" hidden="1">'[44]16'!$G$10:$K$14,'[44]16'!$G$17:$K$17,'[44]16'!$G$20:$K$20,'[44]16'!$G$23:$K$23,'[44]16'!$G$26:$K$26,'[44]16'!$G$29:$K$29,'[44]16'!$G$33:$K$34,'[44]16'!$G$38:$K$40</definedName>
    <definedName name="P1_T17?L4">'[27]29'!$J$18:$J$25,'[27]29'!$G$18:$G$25,'[27]29'!$G$35:$G$42,'[27]29'!$J$35:$J$42,'[27]29'!$G$60,'[27]29'!$J$60,'[27]29'!$M$60,'[27]29'!$P$60,'[27]29'!$P$18:$P$25,'[27]29'!$G$9:$G$16</definedName>
    <definedName name="P1_T17?unit?РУБ.ГКАЛ">'[27]29'!$F$44:$F$51,'[27]29'!$I$44:$I$51,'[27]29'!$L$44:$L$51,'[27]29'!$F$18:$F$25,'[27]29'!$I$60,'[27]29'!$L$60,'[27]29'!$O$60,'[27]29'!$F$60,'[27]29'!$F$9:$F$16,'[27]29'!$I$9:$I$16</definedName>
    <definedName name="P1_T17?unit?ТГКАЛ">'[27]29'!$M$18:$M$25,'[27]29'!$J$18:$J$25,'[27]29'!$G$18:$G$25,'[27]29'!$G$35:$G$42,'[27]29'!$J$35:$J$42,'[27]29'!$G$60,'[27]29'!$J$60,'[27]29'!$M$60,'[27]29'!$P$60,'[27]29'!$G$9:$G$16</definedName>
    <definedName name="P1_T17_Protection">'[27]29'!$O$47:$P$51,'[27]29'!$L$47:$M$51,'[27]29'!$L$53:$M$53,'[27]29'!$L$55:$M$59,'[27]29'!$O$53:$P$53,'[27]29'!$O$55:$P$59,'[27]29'!$F$12:$G$16,'[27]29'!$F$10:$G$10</definedName>
    <definedName name="P1_T18.2_Protect" hidden="1">'[44]18.2'!$F$12:$J$19,'[44]18.2'!$F$22:$J$25,'[44]18.2'!$B$28:$J$30,'[44]18.2'!$F$32:$J$32,'[44]18.2'!$B$34:$J$38,'[44]18.2'!$F$42:$J$47,'[44]18.2'!$F$54:$J$54</definedName>
    <definedName name="P1_T2.1?Protection">'[46]2007 (Min)'!$G$34:$H$35,'[46]2007 (Min)'!$K$34:$L$35,'[46]2007 (Min)'!$O$34:$P$35,'[46]2007 (Min)'!$G$38:$H$38,'[46]2007 (Min)'!$K$38:$L$38</definedName>
    <definedName name="P1_T2.2_DiapProt">'[46]2007 (Max)'!$G$44:$H$44,'[46]2007 (Max)'!$G$47:$H$47,'[46]2007 (Max)'!$K$44:$L$44,'[46]2007 (Max)'!$K$47:$L$47,'[46]2007 (Max)'!$O$44:$P$44</definedName>
    <definedName name="P1_T2?Protection">#REF!,#REF!,#REF!,#REF!,#REF!,#REF!,#REF!,#REF!</definedName>
    <definedName name="P1_T2_DiapProt">#REF!,#REF!,#REF!,#REF!,#REF!,#REF!,#REF!,#REF!</definedName>
    <definedName name="P1_T20_Protection" hidden="1">'[27]20'!$E$4:$H$4,'[27]20'!$E$13:$H$13,'[27]20'!$E$16:$H$17,'[27]20'!$E$19:$H$19,'[27]20'!$J$4:$M$4,'[27]20'!$J$8:$M$11,'[27]20'!$J$13:$M$13,'[27]20'!$J$16:$M$17,'[27]20'!$J$19:$M$19</definedName>
    <definedName name="P1_T21_Protection">'[27]21'!$O$31:$S$33,'[27]21'!$E$11,'[27]21'!$G$11:$K$11,'[27]21'!$M$11,'[27]21'!$O$11:$S$11,'[27]21'!$E$14:$E$16,'[27]21'!$G$14:$K$16,'[27]21'!$M$14:$M$16,'[27]21'!$O$14:$S$16</definedName>
    <definedName name="P1_T23_Protection">'[27]23'!$F$9:$J$25,'[27]23'!$O$9:$P$25,'[27]23'!$A$32:$A$34,'[27]23'!$F$32:$J$34,'[27]23'!$O$32:$P$34,'[27]23'!$A$37:$A$53,'[27]23'!$F$37:$J$53,'[27]23'!$O$37:$P$53</definedName>
    <definedName name="P1_T24_Data" hidden="1">'[47]24'!$G$10:$N$12,'[47]24'!$G$14:$N$15,'[47]24'!$G$17:$N$20,'[47]24'!$G$22:$N$23,'[47]24'!$G$33:$N$33,'[47]24'!$G$36:$N$38,'[47]24'!$G$40:$N$40,'[47]24'!$G$43:$N$45</definedName>
    <definedName name="P1_T25_protection" hidden="1">'[27]25'!$G$8:$J$21,'[27]25'!$G$24:$J$28,'[27]25'!$G$30:$J$33,'[27]25'!$G$35:$J$37,'[27]25'!$G$41:$J$42,'[27]25'!$L$8:$O$21,'[27]25'!$L$24:$O$28,'[27]25'!$L$30:$O$33</definedName>
    <definedName name="P1_T26_Protection">'[27]26'!$B$34:$B$36,'[27]26'!$F$8:$I$8,'[27]26'!$F$10:$I$11,'[27]26'!$F$13:$I$15,'[27]26'!$F$18:$I$19,'[27]26'!$F$22:$I$24,'[27]26'!$F$26:$I$26,'[27]26'!$F$29:$I$32</definedName>
    <definedName name="P1_T27_Protection">'[27]27'!$B$34:$B$36,'[27]27'!$F$8:$I$8,'[27]27'!$F$10:$I$11,'[27]27'!$F$13:$I$15,'[27]27'!$F$18:$I$19,'[27]27'!$F$22:$I$24,'[27]27'!$F$26:$I$26,'[27]27'!$F$29:$I$32</definedName>
    <definedName name="P1_T28?axis?R?ПЭ">'[27]28'!$D$16:$I$18,'[27]28'!$D$22:$I$24,'[27]28'!$D$28:$I$30,'[27]28'!$D$37:$I$39,'[27]28'!$D$42:$I$44,'[27]28'!$D$48:$I$50,'[27]28'!$D$54:$I$56,'[27]28'!$D$63:$I$65</definedName>
    <definedName name="P1_T28?axis?R?ПЭ?">'[27]28'!$B$16:$B$18,'[27]28'!$B$22:$B$24,'[27]28'!$B$28:$B$30,'[27]28'!$B$37:$B$39,'[27]28'!$B$42:$B$44,'[27]28'!$B$48:$B$50,'[27]28'!$B$54:$B$56,'[27]28'!$B$63:$B$65</definedName>
    <definedName name="P1_T28?Data">'[27]28'!$G$242:$H$265,'[27]28'!$D$242:$E$265,'[27]28'!$G$216:$H$239,'[27]28'!$D$268:$E$292,'[27]28'!$G$268:$H$292,'[27]28'!$D$216:$E$239,'[27]28'!$G$190:$H$213</definedName>
    <definedName name="P1_T28_Protection" hidden="1">'[27]28'!$B$74:$B$76,'[27]28'!$B$80:$B$82,'[27]28'!$B$89:$B$91,'[27]28'!$B$94:$B$96,'[27]28'!$B$100:$B$102,'[27]28'!$B$106:$B$108,'[27]28'!$B$115:$B$117,'[27]28'!$B$120:$B$122</definedName>
    <definedName name="P1_T4_Protect" hidden="1">'[44]4'!$G$20:$J$20,'[44]4'!$G$22:$J$22,'[44]4'!$G$24:$J$28,'[44]4'!$L$11:$O$17,'[44]4'!$L$20:$O$20,'[44]4'!$L$22:$O$22,'[44]4'!$L$24:$O$28,'[44]4'!$Q$11:$T$17,'[44]4'!$Q$20:$T$20</definedName>
    <definedName name="P1_T6_Protect" hidden="1">'[44]6'!$D$46:$H$55,'[44]6'!$J$46:$N$55,'[44]6'!$D$57:$H$59,'[44]6'!$J$57:$N$59,'[44]6'!$B$10:$B$19,'[44]6'!$D$10:$H$19,'[44]6'!$J$10:$N$19,'[44]6'!$D$21:$H$23,'[44]6'!$J$21:$N$23</definedName>
    <definedName name="P10_SCOPE_FULL_LOAD" hidden="1">#REF!,#REF!,#REF!,#REF!,#REF!,#REF!</definedName>
    <definedName name="P10_T1?unit?ТРУБ" hidden="1">#REF!,#REF!,#REF!,#REF!,#REF!,#REF!,#REF!</definedName>
    <definedName name="P10_T1_Protect" hidden="1">[44]перекрестка!$F$42:$H$46,[44]перекрестка!$F$49:$G$49,[44]перекрестка!$F$50:$H$54,[44]перекрестка!$F$55:$G$55,[44]перекрестка!$F$56:$H$60</definedName>
    <definedName name="P10_T28_Protection" hidden="1">'[27]28'!$G$167:$H$169,'[27]28'!$D$172:$E$174,'[27]28'!$G$172:$H$174,'[27]28'!$D$178:$E$180,'[27]28'!$G$178:$H$181,'[27]28'!$D$184:$E$186,'[27]28'!$G$184:$H$186</definedName>
    <definedName name="P11_SCOPE_FULL_LOAD" hidden="1">#REF!,#REF!,#REF!,#REF!,#REF!</definedName>
    <definedName name="P11_T1?unit?ТРУБ" hidden="1">#REF!,#REF!,#REF!,#REF!,#REF!,#REF!,#REF!</definedName>
    <definedName name="P11_T1_Protect" hidden="1">[44]перекрестка!$F$62:$H$66,[44]перекрестка!$F$68:$H$72,[44]перекрестка!$F$74:$H$78,[44]перекрестка!$F$80:$H$84,[44]перекрестка!$F$89:$G$89</definedName>
    <definedName name="P11_T28_Protection" hidden="1">'[27]28'!$D$193:$E$195,'[27]28'!$G$193:$H$195,'[27]28'!$D$198:$E$200,'[27]28'!$G$198:$H$200,'[27]28'!$D$204:$E$206,'[27]28'!$G$204:$H$206,'[27]28'!$D$210:$E$212,'[27]28'!$B$68:$B$70</definedName>
    <definedName name="P12_SCOPE_FULL_LOAD" hidden="1">#REF!,#REF!,#REF!,#REF!,#REF!,#REF!</definedName>
    <definedName name="P12_T1?unit?ТРУБ" localSheetId="8" hidden="1">#REF!,#REF!,#REF!,#REF!,#REF!,#REF!,#REF!,P1_T1?unit?ТРУБ</definedName>
    <definedName name="P12_T1?unit?ТРУБ" hidden="1">#REF!,#REF!,#REF!,#REF!,#REF!,#REF!,#REF!,P1_T1?unit?ТРУБ</definedName>
    <definedName name="P12_T1_Protect" hidden="1">[44]перекрестка!$F$90:$H$94,[44]перекрестка!$F$95:$G$95,[44]перекрестка!$F$96:$H$100,[44]перекрестка!$F$102:$H$106,[44]перекрестка!$F$108:$H$112</definedName>
    <definedName name="P12_T28_Protection" localSheetId="8">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hidden="1">#REF!,#REF!,#REF!,#REF!,#REF!,#REF!</definedName>
    <definedName name="P13_T1?unit?ТРУБ" localSheetId="8" hidden="1">P2_T1?unit?ТРУБ,P3_T1?unit?ТРУБ,P4_T1?unit?ТРУБ,'неучт расходы '!P5_T1?unit?ТРУБ,P6_T1?unit?ТРУБ,P7_T1?unit?ТРУБ,'неучт расходы '!P8_T1?unit?ТРУБ,'неучт расходы '!P9_T1?unit?ТРУБ,P10_T1?unit?ТРУБ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[44]перекрестка!$F$114:$H$118,[44]перекрестка!$F$120:$H$124,[44]перекрестка!$F$127:$G$127,[44]перекрестка!$F$128:$H$132,[44]перекрестка!$F$133:$G$133</definedName>
    <definedName name="P14_SCOPE_FULL_LOAD" hidden="1">#REF!,#REF!,#REF!,#REF!,#REF!,#REF!</definedName>
    <definedName name="P14_T1_Protect" hidden="1">[44]перекрестка!$F$134:$H$138,[44]перекрестка!$F$140:$H$144,[44]перекрестка!$F$146:$H$150,[44]перекрестка!$F$152:$H$156,[44]перекрестка!$F$158:$H$162</definedName>
    <definedName name="P15_SCOPE_FULL_LOAD" localSheetId="8" hidden="1">#REF!,#REF!,#REF!,#REF!,#REF!,P1_SCOPE_FULL_LOAD</definedName>
    <definedName name="P15_SCOPE_FULL_LOAD" hidden="1">#REF!,#REF!,#REF!,#REF!,#REF!,P1_SCOPE_FULL_LOAD</definedName>
    <definedName name="P15_T1_Protect" hidden="1">[44]перекрестка!$J$158:$K$162,[44]перекрестка!$J$152:$K$156,[44]перекрестка!$J$146:$K$150,[44]перекрестка!$J$140:$K$144,[44]перекрестка!$J$11</definedName>
    <definedName name="P16_SCOPE_FULL_LOAD" localSheetId="8"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[44]перекрестка!$J$12:$K$16,[44]перекрестка!$J$17,[44]перекрестка!$J$18:$K$22,[44]перекрестка!$J$24:$K$28,[44]перекрестка!$J$30:$K$34,[44]перекрестка!$F$23:$G$23</definedName>
    <definedName name="P17_SCOPE_FULL_LOAD" localSheetId="8" hidden="1">P9_SCOPE_FULL_LOAD,P10_SCOPE_FULL_LOAD,P11_SCOPE_FULL_LOAD,P12_SCOPE_FULL_LOAD,'неучт расходы '!P13_SCOPE_FULL_LOAD,P14_SCOPE_FULL_LOAD,'неучт расходы '!P15_SCOPE_FULL_LOAD</definedName>
    <definedName name="P17_SCOPE_FULL_LOAD" hidden="1">P9_SCOPE_FULL_LOAD,P10_SCOPE_FULL_LOAD,P11_SCOPE_FULL_LOAD,P12_SCOPE_FULL_LOAD,P13_SCOPE_FULL_LOAD,P14_SCOPE_FULL_LOAD,P15_SCOPE_FULL_LOAD</definedName>
    <definedName name="P17_T1_Protect" hidden="1">[44]перекрестка!$F$29:$G$29,[44]перекрестка!$F$61:$G$61,[44]перекрестка!$F$67:$G$67,[44]перекрестка!$F$101:$G$101,[44]перекрестка!$F$107:$G$107</definedName>
    <definedName name="P18_T1_Protect" localSheetId="8" hidden="1">[44]перекрестка!$F$139:$G$139,[44]перекрестка!$F$145:$G$145,[44]перекрестка!$J$36:$K$40,P1_T1_Protect,P2_T1_Protect,P3_T1_Protect,P4_T1_Protect</definedName>
    <definedName name="P18_T1_Protect" hidden="1">[44]перекрестка!$F$139:$G$139,[44]перекрестка!$F$145:$G$145,[44]перекрестка!$J$36:$K$40,P1_T1_Protect,P2_T1_Protect,P3_T1_Protect,P4_T1_Protect</definedName>
    <definedName name="P19_T1_Protect" localSheetId="8"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[40]FST5!$G$100:$G$116,[40]FST5!$G$118:$G$123,[40]FST5!$G$125:$G$126,[40]FST5!$G$128:$G$131,[40]FST5!$G$133,[40]FST5!$G$135:$G$139,[40]FST5!$G$141</definedName>
    <definedName name="P2_SC_CLR" hidden="1">#REF!,#REF!,#REF!,#REF!,#REF!</definedName>
    <definedName name="P2_SC22" hidden="1">#REF!,#REF!,#REF!,#REF!,#REF!,#REF!,#REF!</definedName>
    <definedName name="P2_SCOPE_16_PRT" hidden="1">'[41]16'!$E$38:$I$38,'[41]16'!$E$41:$I$41,'[41]16'!$E$45:$I$47,'[41]16'!$E$49:$I$49,'[41]16'!$E$53:$I$54,'[41]16'!$E$56:$I$57,'[41]16'!$E$59:$I$59,'[41]16'!$E$9:$I$13</definedName>
    <definedName name="P2_SCOPE_4_PRT" hidden="1">'[41]4'!$P$25:$S$25,'[41]4'!$P$27:$S$31,'[41]4'!$U$14:$X$20,'[41]4'!$U$23:$X$23,'[41]4'!$U$25:$X$25,'[41]4'!$U$27:$X$31,'[41]4'!$Z$14:$AC$20,'[41]4'!$Z$23:$AC$23,'[41]4'!$Z$25:$AC$25</definedName>
    <definedName name="P2_SCOPE_5_PRT" hidden="1">'[41]5'!$P$25:$S$25,'[41]5'!$P$27:$S$31,'[41]5'!$U$14:$X$21,'[41]5'!$U$23:$X$23,'[41]5'!$U$25:$X$25,'[41]5'!$U$27:$X$31,'[41]5'!$Z$14:$AC$21,'[41]5'!$Z$23:$AC$23,'[41]5'!$Z$25:$AC$25</definedName>
    <definedName name="P2_SCOPE_CORR" hidden="1">#REF!,#REF!,#REF!,#REF!,#REF!,#REF!,#REF!,#REF!</definedName>
    <definedName name="P2_SCOPE_F1_PRT" hidden="1">'[41]Ф-1 (для АО-энерго)'!$D$56:$E$59,'[41]Ф-1 (для АО-энерго)'!$D$34:$E$50,'[41]Ф-1 (для АО-энерго)'!$D$32:$E$32,'[41]Ф-1 (для АО-энерго)'!$D$23:$E$30</definedName>
    <definedName name="P2_SCOPE_F2_PRT" hidden="1">'[41]Ф-2 (для АО-энерго)'!$D$52:$G$54,'[41]Ф-2 (для АО-энерго)'!$C$21:$E$42,'[41]Ф-2 (для АО-энерго)'!$A$12:$E$12,'[41]Ф-2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[41]перекрестка!$N$14:$N$25,[41]перекрестка!$N$27:$N$31,[41]перекрестка!$J$27:$K$31,[41]перекрестка!$F$27:$H$31,[41]перекрестка!$F$33:$H$37</definedName>
    <definedName name="P2_SCOPE_SAVE2" hidden="1">#REF!,#REF!,#REF!,#REF!,#REF!,#REF!</definedName>
    <definedName name="P2_SCOPE_SV_PRT" hidden="1">#REF!,#REF!,#REF!,#REF!,#REF!,#REF!,#REF!</definedName>
    <definedName name="P2_SCOPE_TAR_OLD" hidden="1">[43]Свод!$W$8:$W$25,[43]Свод!$W$27:$W$37,[43]Свод!$W$39:$W$51,[43]Свод!$W$53:$W$66,[43]Свод!$W$68:$W$73,[43]Свод!$W$75:$W$89,[43]Свод!$W$91:$W$101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[44]перекрестка!$J$68:$K$72,[44]перекрестка!$J$74:$K$78,[44]перекрестка!$J$80:$K$84,[44]перекрестка!$J$89,[44]перекрестка!$J$90:$K$94,[44]перекрестка!$J$95</definedName>
    <definedName name="P2_T17?L4">'[27]29'!$J$9:$J$16,'[27]29'!$M$9:$M$16,'[27]29'!$P$9:$P$16,'[27]29'!$G$44:$G$51,'[27]29'!$J$44:$J$51,'[27]29'!$M$44:$M$51,'[27]29'!$M$35:$M$42,'[27]29'!$P$35:$P$42,'[27]29'!$P$44:$P$51</definedName>
    <definedName name="P2_T17?unit?РУБ.ГКАЛ">'[27]29'!$I$18:$I$25,'[27]29'!$L$9:$L$16,'[27]29'!$L$18:$L$25,'[27]29'!$O$9:$O$16,'[27]29'!$F$35:$F$42,'[27]29'!$I$35:$I$42,'[27]29'!$L$35:$L$42,'[27]29'!$O$35:$O$51</definedName>
    <definedName name="P2_T17?unit?ТГКАЛ">'[27]29'!$J$9:$J$16,'[27]29'!$M$9:$M$16,'[27]29'!$P$9:$P$16,'[27]29'!$M$35:$M$42,'[27]29'!$P$35:$P$42,'[27]29'!$G$44:$G$51,'[27]29'!$J$44:$J$51,'[27]29'!$M$44:$M$51,'[27]29'!$P$44:$P$51</definedName>
    <definedName name="P2_T17_Protection" hidden="1">'[27]29'!$F$19:$G$19,'[27]29'!$F$21:$G$25,'[27]29'!$F$27:$G$27,'[27]29'!$F$29:$G$33,'[27]29'!$F$36:$G$36,'[27]29'!$F$38:$G$42,'[27]29'!$F$45:$G$45,'[27]29'!$F$47:$G$51</definedName>
    <definedName name="P2_T2.1?Protection">'[46]2007 (Min)'!$G$40:$H$42,'[46]2007 (Min)'!$K$40:$L$42,'[46]2007 (Min)'!$O$40:$P$42,'[46]2007 (Min)'!$G$47:$H$47,'[46]2007 (Min)'!$K$47:$L$47</definedName>
    <definedName name="P2_T2.2?Protection">'[46]2007 (Max)'!$G$17:$H$21,'[46]2007 (Max)'!$K$17:$L$21,'[46]2007 (Max)'!$O$17:$P$21,'[46]2007 (Max)'!$G$25:$H$25,'[46]2007 (Max)'!$K$25:$L$25</definedName>
    <definedName name="P2_T2?Protection">#REF!,#REF!,#REF!,#REF!,#REF!,#REF!,#REF!</definedName>
    <definedName name="P2_T2_DiapProt">#REF!,#REF!,#REF!,#REF!,#REF!,#REF!,#REF!</definedName>
    <definedName name="P2_T21_Protection" hidden="1">'[27]21'!$E$20:$E$22,'[27]21'!$G$20:$K$22,'[27]21'!$M$20:$M$22,'[27]21'!$O$20:$S$22,'[27]21'!$E$26:$E$28,'[27]21'!$G$26:$K$28,'[27]21'!$M$26:$M$28,'[27]21'!$O$26:$S$28</definedName>
    <definedName name="P2_T25_protection" hidden="1">'[27]25'!$L$35:$O$37,'[27]25'!$L$41:$O$42,'[27]25'!$Q$8:$T$21,'[27]25'!$Q$24:$T$28,'[27]25'!$Q$30:$T$33,'[27]25'!$Q$35:$T$37,'[27]25'!$Q$41:$T$42,'[27]25'!$B$35:$B$37</definedName>
    <definedName name="P2_T26_Protection">'[27]26'!$F$34:$I$36,'[27]26'!$K$8:$N$8,'[27]26'!$K$10:$N$11,'[27]26'!$K$13:$N$15,'[27]26'!$K$18:$N$19,'[27]26'!$K$22:$N$24,'[27]26'!$K$26:$N$26,'[27]26'!$K$29:$N$32</definedName>
    <definedName name="P2_T27_Protection">'[27]27'!$F$34:$I$36,'[27]27'!$K$8:$N$8,'[27]27'!$K$10:$N$11,'[27]27'!$K$13:$N$15,'[27]27'!$K$18:$N$19,'[27]27'!$K$22:$N$24,'[27]27'!$K$26:$N$26,'[27]27'!$K$29:$N$32</definedName>
    <definedName name="P2_T28?axis?R?ПЭ" hidden="1">'[27]28'!$D$68:$I$70,'[27]28'!$D$74:$I$76,'[27]28'!$D$80:$I$82,'[27]28'!$D$89:$I$91,'[27]28'!$D$94:$I$96,'[27]28'!$D$100:$I$102,'[27]28'!$D$106:$I$108,'[27]28'!$D$115:$I$117</definedName>
    <definedName name="P2_T28?axis?R?ПЭ?" hidden="1">'[27]28'!$B$68:$B$70,'[27]28'!$B$74:$B$76,'[27]28'!$B$80:$B$82,'[27]28'!$B$89:$B$91,'[27]28'!$B$94:$B$96,'[27]28'!$B$100:$B$102,'[27]28'!$B$106:$B$108,'[27]28'!$B$115:$B$117</definedName>
    <definedName name="P2_T28_Protection" hidden="1">'[27]28'!$B$126:$B$128,'[27]28'!$B$132:$B$134,'[27]28'!$B$141:$B$143,'[27]28'!$B$146:$B$148,'[27]28'!$B$152:$B$154,'[27]28'!$B$158:$B$160,'[27]28'!$B$167:$B$169</definedName>
    <definedName name="P2_T4_Protect" hidden="1">'[44]4'!$Q$22:$T$22,'[44]4'!$Q$24:$T$28,'[44]4'!$V$24:$Y$28,'[44]4'!$V$22:$Y$22,'[44]4'!$V$20:$Y$20,'[44]4'!$V$11:$Y$17,'[44]4'!$AA$11:$AD$17,'[44]4'!$AA$20:$AD$20,'[44]4'!$AA$22:$AD$22</definedName>
    <definedName name="P3_dip" hidden="1">[40]FST5!$G$143:$G$145,[40]FST5!$G$214:$G$217,[40]FST5!$G$219:$G$224,[40]FST5!$G$226,[40]FST5!$G$228,[40]FST5!$G$230,[40]FST5!$G$232,[40]FST5!$G$197:$G$212</definedName>
    <definedName name="P3_SC22" hidden="1">#REF!,#REF!,#REF!,#REF!,#REF!,#REF!</definedName>
    <definedName name="P3_SCOPE_F1_PRT" hidden="1">'[41]Ф-1 (для АО-энерго)'!$E$16:$E$17,'[41]Ф-1 (для АО-энерго)'!$C$4:$D$4,'[41]Ф-1 (для АО-энерго)'!$C$7:$E$10,'[41]Ф-1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[41]перекрестка!$J$33:$K$37,[41]перекрестка!$N$33:$N$37,[41]перекрестка!$F$39:$H$43,[41]перекрестка!$J$39:$K$43,[41]перекрестка!$N$39:$N$43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8" hidden="1">#REF!,#REF!,#REF!,#REF!,#REF!,#REF!,#REF!,P1_T1?L1.1.2</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8" hidden="1">#REF!,#REF!,#REF!,#REF!,#REF!,#REF!,#REF!,#REF!,#REF!,#REF!,#REF!</definedName>
    <definedName name="P3_T1?M1" hidden="1">#REF!,#REF!,#REF!,#REF!,#REF!,#REF!,#REF!,#REF!,#REF!,#REF!,#REF!</definedName>
    <definedName name="P3_T1?M2" localSheetId="8"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localSheetId="8" hidden="1">#REF!,#REF!,#REF!,#REF!,#REF!,#REF!,#REF!,#REF!,#REF!,#REF!,#REF!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[44]перекрестка!$J$96:$K$100,[44]перекрестка!$J$102:$K$106,[44]перекрестка!$J$108:$K$112,[44]перекрестка!$J$114:$K$118,[44]перекрестка!$J$120:$K$124</definedName>
    <definedName name="P3_T17_Protection" hidden="1">'[27]29'!$F$53:$G$53,'[27]29'!$F$55:$G$59,'[27]29'!$I$55:$J$59,'[27]29'!$I$53:$J$53,'[27]29'!$I$47:$J$51,'[27]29'!$I$45:$J$45,'[27]29'!$I$38:$J$42,'[27]29'!$I$36:$J$36</definedName>
    <definedName name="P3_T2.2?Protection">'[46]2007 (Max)'!$O$27:$P$31,'[46]2007 (Max)'!$G$34:$H$35,'[46]2007 (Max)'!$K$34:$L$35,'[46]2007 (Max)'!$O$34:$P$35,'[46]2007 (Max)'!$G$38:$H$38</definedName>
    <definedName name="P3_T2?Protection" hidden="1">#REF!,#REF!,#REF!,#REF!,#REF!,#REF!,#REF!</definedName>
    <definedName name="P3_T2_DiapProt" hidden="1">#REF!,#REF!,#REF!,#REF!,#REF!,#REF!,#REF!</definedName>
    <definedName name="P3_T21_Protection" localSheetId="8" hidden="1">'[27]21'!$E$31:$E$33,'[27]21'!$G$31:$K$33,'[27]21'!$B$14:$B$16,'[27]21'!$B$20:$B$22,'[27]21'!$B$26:$B$28,'[27]21'!$B$31:$B$33,'[27]21'!$M$31:$M$33,P1_T21_Protection</definedName>
    <definedName name="P3_T21_Protection" hidden="1">'[27]21'!$E$31:$E$33,'[27]21'!$G$31:$K$33,'[27]21'!$B$14:$B$16,'[27]21'!$B$20:$B$22,'[27]21'!$B$26:$B$28,'[27]21'!$B$31:$B$33,'[27]21'!$M$31:$M$33,P1_T21_Protection</definedName>
    <definedName name="P3_T27_Protection">'[27]27'!$K$34:$N$36,'[27]27'!$P$8:$S$8,'[27]27'!$P$10:$S$11,'[27]27'!$P$13:$S$15,'[27]27'!$P$18:$S$19,'[27]27'!$P$22:$S$24,'[27]27'!$P$26:$S$26,'[27]27'!$P$29:$S$32</definedName>
    <definedName name="P3_T28?axis?R?ПЭ" hidden="1">'[27]28'!$D$120:$I$122,'[27]28'!$D$126:$I$128,'[27]28'!$D$132:$I$134,'[27]28'!$D$141:$I$143,'[27]28'!$D$146:$I$148,'[27]28'!$D$152:$I$154,'[27]28'!$D$158:$I$160</definedName>
    <definedName name="P3_T28?axis?R?ПЭ?" hidden="1">'[27]28'!$B$120:$B$122,'[27]28'!$B$126:$B$128,'[27]28'!$B$132:$B$134,'[27]28'!$B$141:$B$143,'[27]28'!$B$146:$B$148,'[27]28'!$B$152:$B$154,'[27]28'!$B$158:$B$160</definedName>
    <definedName name="P3_T28_Protection" hidden="1">'[27]28'!$B$172:$B$174,'[27]28'!$B$178:$B$180,'[27]28'!$B$184:$B$186,'[27]28'!$B$193:$B$195,'[27]28'!$B$198:$B$200,'[27]28'!$B$204:$B$206,'[27]28'!$B$210:$B$212</definedName>
    <definedName name="P4_dip" hidden="1">[40]FST5!$G$70:$G$75,[40]FST5!$G$77:$G$78,[40]FST5!$G$80:$G$83,[40]FST5!$G$85,[40]FST5!$G$87:$G$91,[40]FST5!$G$93,[40]FST5!$G$95:$G$97,[40]FST5!$G$52:$G$68</definedName>
    <definedName name="P4_SCOPE_F1_PRT" hidden="1">'[41]Ф-1 (для АО-энерго)'!$C$13:$E$13,'[41]Ф-1 (для АО-энерго)'!$A$14:$E$14,'[41]Ф-1 (для АО-энерго)'!$C$23:$C$50,'[41]Ф-1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[41]перекрестка!$F$45:$H$49,[41]перекрестка!$J$45:$K$49,[41]перекрестка!$N$45:$N$49,[41]перекрестка!$F$53:$G$64,[41]перекрестка!$H$54:$H$58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[44]перекрестка!$J$127,[44]перекрестка!$J$128:$K$132,[44]перекрестка!$J$133,[44]перекрестка!$J$134:$K$138,[44]перекрестка!$N$11:$N$22,[44]перекрестка!$N$24:$N$28</definedName>
    <definedName name="P4_T17_Protection" hidden="1">'[27]29'!$I$29:$J$33,'[27]29'!$I$27:$J$27,'[27]29'!$I$21:$J$25,'[27]29'!$I$19:$J$19,'[27]29'!$I$12:$J$16,'[27]29'!$I$10:$J$10,'[27]29'!$L$10:$M$10,'[27]29'!$L$12:$M$16</definedName>
    <definedName name="P4_T2.1?Protection">'[46]2007 (Min)'!$G$14:$H$15,'[46]2007 (Min)'!$K$14:$L$15,'[46]2007 (Min)'!$O$14:$P$15,'[46]2007 (Min)'!$G$17:$H$21,'[46]2007 (Min)'!$K$17:$L$21</definedName>
    <definedName name="P4_T2.2?Protection">'[46]2007 (Max)'!$K$40:$L$42,'[46]2007 (Max)'!$O$40:$P$42,'[46]2007 (Max)'!$G$47:$H$47,'[46]2007 (Max)'!$K$47:$L$47,'[46]2007 (Max)'!$O$47:$P$47</definedName>
    <definedName name="P4_T2?Protection" hidden="1">#REF!,#REF!,#REF!,#REF!,#REF!,#REF!,#REF!,#REF!</definedName>
    <definedName name="P4_T2_DiapProt" hidden="1">#REF!,#REF!,#REF!,#REF!,#REF!,#REF!,#REF!,#REF!</definedName>
    <definedName name="P4_T28?axis?R?ПЭ" hidden="1">'[27]28'!$D$167:$I$169,'[27]28'!$D$172:$I$174,'[27]28'!$D$178:$I$180,'[27]28'!$D$184:$I$186,'[27]28'!$D$193:$I$195,'[27]28'!$D$198:$I$200,'[27]28'!$D$204:$I$206</definedName>
    <definedName name="P4_T28?axis?R?ПЭ?" hidden="1">'[27]28'!$B$167:$B$169,'[27]28'!$B$172:$B$174,'[27]28'!$B$178:$B$180,'[27]28'!$B$184:$B$186,'[27]28'!$B$193:$B$195,'[27]28'!$B$198:$B$200,'[27]28'!$B$204:$B$206</definedName>
    <definedName name="P4_T28_Protection" hidden="1">'[27]28'!$B$219:$B$221,'[27]28'!$B$224:$B$226,'[27]28'!$B$230:$B$232,'[27]28'!$B$236:$B$238,'[27]28'!$B$245:$B$247,'[27]28'!$B$250:$B$252,'[27]28'!$B$256:$B$258</definedName>
    <definedName name="P5_SCOPE_FULL_LOAD" hidden="1">#REF!,#REF!,#REF!,#REF!,#REF!,#REF!</definedName>
    <definedName name="P5_SCOPE_IND" hidden="1">'[48]2008 -2010'!$H$51:$I$52,'[48]2008 -2010'!$R$51:$S$52,'[48]2008 -2010'!$AB$51:$AC$52,'[48]2008 -2010'!$I$58,'[48]2008 -2010'!$S$58,'[48]2008 -2010'!$AC$58</definedName>
    <definedName name="P5_SCOPE_IND2" hidden="1">'[48]2008 -2010'!$H$51:$I$52,'[48]2008 -2010'!$R$51:$S$52,'[48]2008 -2010'!$AB$51:$AC$52,'[48]2008 -2010'!$H$58:$I$58,'[48]2008 -2010'!$R$58:$S$58</definedName>
    <definedName name="P5_SCOPE_NOTIND" hidden="1">#REF!,#REF!,#REF!,#REF!,#REF!,#REF!,#REF!</definedName>
    <definedName name="P5_SCOPE_NotInd2" hidden="1">#REF!,#REF!,#REF!,#REF!,#REF!,#REF!,#REF!</definedName>
    <definedName name="P5_SCOPE_PER_PRT" hidden="1">[41]перекрестка!$H$60:$H$64,[41]перекрестка!$J$53:$J$64,[41]перекрестка!$K$54:$K$58,[41]перекрестка!$K$60:$K$64,[41]перекрестка!$N$53:$N$64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8" hidden="1">#REF!,#REF!,#REF!,#REF!,#REF!,#REF!,P1_T1?unit?РУБ.ТОНН,P2_T1?unit?РУБ.ТОНН,'неучт расходы '!P3_T1?unit?РУБ.ТОНН</definedName>
    <definedName name="P5_T1?unit?РУБ.ТОНН" hidden="1">#REF!,#REF!,#REF!,#REF!,#REF!,#REF!,P1_T1?unit?РУБ.ТОНН,P2_T1?unit?РУБ.ТОНН,P3_T1?unit?РУБ.ТОНН</definedName>
    <definedName name="P5_T1?unit?СТР" localSheetId="8" hidden="1">#REF!,#REF!,#REF!,#REF!,#REF!,#REF!,#REF!</definedName>
    <definedName name="P5_T1?unit?СТР" hidden="1">#REF!,#REF!,#REF!,#REF!,#REF!,#REF!,#REF!</definedName>
    <definedName name="P5_T1?unit?ТРУБ" localSheetId="8" hidden="1">#REF!,#REF!,#REF!,#REF!,#REF!,#REF!,#REF!</definedName>
    <definedName name="P5_T1?unit?ТРУБ" hidden="1">#REF!,#REF!,#REF!,#REF!,#REF!,#REF!,#REF!</definedName>
    <definedName name="P5_T1_Protect" hidden="1">[44]перекрестка!$N$30:$N$34,[44]перекрестка!$N$36:$N$40,[44]перекрестка!$N$42:$N$46,[44]перекрестка!$N$49:$N$60,[44]перекрестка!$N$62:$N$66</definedName>
    <definedName name="P5_T17_Protection" hidden="1">'[27]29'!$L$19:$M$19,'[27]29'!$L$21:$M$27,'[27]29'!$L$29:$M$33,'[27]29'!$L$36:$M$36,'[27]29'!$L$38:$M$42,'[27]29'!$L$45:$M$45,'[27]29'!$O$10:$P$10,'[27]29'!$O$12:$P$16</definedName>
    <definedName name="P5_T2.1?Protection">'[46]2007 (Min)'!$G$25:$H$25,'[46]2007 (Min)'!$K$25:$L$25,'[46]2007 (Min)'!$O$25:$P$25,'[46]2007 (Min)'!$G$27:$H$31,'[46]2007 (Min)'!$K$27:$L$31</definedName>
    <definedName name="P5_T28?axis?R?ПЭ" hidden="1">'[27]28'!$D$210:$I$212,'[27]28'!$D$219:$I$221,'[27]28'!$D$224:$I$226,'[27]28'!$D$230:$I$232,'[27]28'!$D$236:$I$238,'[27]28'!$D$245:$I$247,'[27]28'!$D$250:$I$252</definedName>
    <definedName name="P5_T28?axis?R?ПЭ?" hidden="1">'[27]28'!$B$210:$B$212,'[27]28'!$B$219:$B$221,'[27]28'!$B$224:$B$226,'[27]28'!$B$230:$B$232,'[27]28'!$B$236:$B$238,'[27]28'!$B$245:$B$247,'[27]28'!$B$250:$B$252</definedName>
    <definedName name="P5_T28_Protection" hidden="1">'[27]28'!$B$262:$B$264,'[27]28'!$B$271:$B$273,'[27]28'!$B$276:$B$278,'[27]28'!$B$282:$B$284,'[27]28'!$B$288:$B$291,'[27]28'!$B$11:$B$13,'[27]28'!$B$16:$B$18,'[27]28'!$B$22:$B$24</definedName>
    <definedName name="P6_SCOPE_FULL_LOAD" hidden="1">#REF!,#REF!,#REF!,#REF!,#REF!,#REF!</definedName>
    <definedName name="P6_SCOPE_NOTIND" hidden="1">#REF!,#REF!,#REF!,#REF!,#REF!,#REF!,#REF!</definedName>
    <definedName name="P6_SCOPE_NotInd2" hidden="1">#REF!,#REF!,#REF!,#REF!,#REF!,#REF!,#REF!</definedName>
    <definedName name="P6_SCOPE_PER_PRT" hidden="1">[41]перекрестка!$F$66:$H$70,[41]перекрестка!$J$66:$K$70,[41]перекрестка!$N$66:$N$70,[41]перекрестка!$F$72:$H$76,[41]перекрестка!$J$72:$K$76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localSheetId="8" hidden="1">#REF!,#REF!,#REF!,#REF!,#REF!,#REF!,#REF!,P1_T1?unit?СТР</definedName>
    <definedName name="P6_T1?unit?СТР" hidden="1">#REF!,#REF!,#REF!,#REF!,#REF!,#REF!,#REF!,P1_T1?unit?СТР</definedName>
    <definedName name="P6_T1?unit?ТРУБ" hidden="1">#REF!,#REF!,#REF!,#REF!,#REF!,#REF!,#REF!</definedName>
    <definedName name="P6_T1_Protect" hidden="1">[44]перекрестка!$N$68:$N$72,[44]перекрестка!$N$74:$N$78,[44]перекрестка!$N$80:$N$84,[44]перекрестка!$N$89:$N$100,[44]перекрестка!$N$102:$N$106</definedName>
    <definedName name="P6_T17_Protection" localSheetId="8" hidden="1">'[27]29'!$O$19:$P$19,'[27]29'!$O$21:$P$25,'[27]29'!$O$27:$P$27,'[27]29'!$O$29:$P$33,'[27]29'!$O$36:$P$36,'[27]29'!$O$38:$P$42,'[27]29'!$O$45:$P$45,P1_T17_Protection</definedName>
    <definedName name="P6_T17_Protection" hidden="1">'[27]29'!$O$19:$P$19,'[27]29'!$O$21:$P$25,'[27]29'!$O$27:$P$27,'[27]29'!$O$29:$P$33,'[27]29'!$O$36:$P$36,'[27]29'!$O$38:$P$42,'[27]29'!$O$45:$P$45,P1_T17_Protection</definedName>
    <definedName name="P6_T2.1?Protection" localSheetId="8">P1_T2.1?Protection</definedName>
    <definedName name="P6_T2.1?Protection">P1_T2.1?Protection</definedName>
    <definedName name="P6_T28?axis?R?ПЭ" localSheetId="8" hidden="1">'[27]28'!$D$256:$I$258,'[27]28'!$D$262:$I$264,'[27]28'!$D$271:$I$273,'[27]28'!$D$276:$I$278,'[27]28'!$D$282:$I$284,'[27]28'!$D$288:$I$291,'[27]28'!$D$11:$I$13,P1_T28?axis?R?ПЭ</definedName>
    <definedName name="P6_T28?axis?R?ПЭ" hidden="1">'[27]28'!$D$256:$I$258,'[27]28'!$D$262:$I$264,'[27]28'!$D$271:$I$273,'[27]28'!$D$276:$I$278,'[27]28'!$D$282:$I$284,'[27]28'!$D$288:$I$291,'[27]28'!$D$11:$I$13,P1_T28?axis?R?ПЭ</definedName>
    <definedName name="P6_T28?axis?R?ПЭ?" localSheetId="8" hidden="1">'[27]28'!$B$256:$B$258,'[27]28'!$B$262:$B$264,'[27]28'!$B$271:$B$273,'[27]28'!$B$276:$B$278,'[27]28'!$B$282:$B$284,'[27]28'!$B$288:$B$291,'[27]28'!$B$11:$B$13,P1_T28?axis?R?ПЭ?</definedName>
    <definedName name="P6_T28?axis?R?ПЭ?" hidden="1">'[27]28'!$B$256:$B$258,'[27]28'!$B$262:$B$264,'[27]28'!$B$271:$B$273,'[27]28'!$B$276:$B$278,'[27]28'!$B$282:$B$284,'[27]28'!$B$288:$B$291,'[27]28'!$B$11:$B$13,P1_T28?axis?R?ПЭ?</definedName>
    <definedName name="P6_T28_Protection" hidden="1">'[27]28'!$B$28:$B$30,'[27]28'!$B$37:$B$39,'[27]28'!$B$42:$B$44,'[27]28'!$B$48:$B$50,'[27]28'!$B$54:$B$56,'[27]28'!$B$63:$B$65,'[27]28'!$G$210:$H$212,'[27]28'!$D$11:$E$13</definedName>
    <definedName name="P7_SCOPE_FULL_LOAD" hidden="1">#REF!,#REF!,#REF!,#REF!,#REF!,#REF!</definedName>
    <definedName name="P7_SCOPE_NOTIND" hidden="1">#REF!,#REF!,#REF!,#REF!,#REF!,#REF!</definedName>
    <definedName name="P7_SCOPE_NotInd2" localSheetId="8" hidden="1">#REF!,#REF!,#REF!,#REF!,#REF!,P1_SCOPE_NotInd2,P2_SCOPE_NotInd2,P3_SCOPE_NotInd2</definedName>
    <definedName name="P7_SCOPE_NotInd2" hidden="1">#REF!,#REF!,#REF!,#REF!,#REF!,P1_SCOPE_NotInd2,P2_SCOPE_NotInd2,P3_SCOPE_NotInd2</definedName>
    <definedName name="P7_SCOPE_PER_PRT" hidden="1">[41]перекрестка!$N$72:$N$76,[41]перекрестка!$F$78:$H$82,[41]перекрестка!$J$78:$K$82,[41]перекрестка!$N$78:$N$82,[41]перекрестка!$F$84:$H$88</definedName>
    <definedName name="P7_T1?Data" hidden="1">#REF!,#REF!,#REF!,#REF!,#REF!,#REF!,#REF!</definedName>
    <definedName name="P7_T1?unit?ТРУБ" hidden="1">#REF!,#REF!,#REF!,#REF!,#REF!,#REF!,#REF!</definedName>
    <definedName name="P7_T1_Protect" hidden="1">[44]перекрестка!$N$108:$N$112,[44]перекрестка!$N$114:$N$118,[44]перекрестка!$N$120:$N$124,[44]перекрестка!$N$127:$N$138,[44]перекрестка!$N$140:$N$144</definedName>
    <definedName name="P7_T28_Protection" hidden="1">'[27]28'!$G$11:$H$13,'[27]28'!$D$16:$E$18,'[27]28'!$G$16:$H$18,'[27]28'!$D$22:$E$24,'[27]28'!$G$22:$H$24,'[27]28'!$D$28:$E$30,'[27]28'!$G$28:$H$30,'[27]28'!$D$37:$E$39</definedName>
    <definedName name="P8_SCOPE_FULL_LOAD" hidden="1">#REF!,#REF!,#REF!,#REF!,#REF!,#REF!</definedName>
    <definedName name="P8_SCOPE_NOTIND" hidden="1">#REF!,#REF!,#REF!,#REF!,#REF!,#REF!</definedName>
    <definedName name="P8_SCOPE_PER_PRT" localSheetId="8" hidden="1">[41]перекрестка!$J$84:$K$88,[41]перекрестка!$N$84:$N$88,[41]перекрестка!$F$14:$G$25,P1_SCOPE_PER_PRT,P2_SCOPE_PER_PRT,P3_SCOPE_PER_PRT,P4_SCOPE_PER_PRT</definedName>
    <definedName name="P8_SCOPE_PER_PRT" hidden="1">[41]перекрестка!$J$84:$K$88,[41]перекрестка!$N$84:$N$88,[41]перекрестка!$F$14:$G$25,P1_SCOPE_PER_PRT,P2_SCOPE_PER_PRT,P3_SCOPE_PER_PRT,P4_SCOPE_PER_PRT</definedName>
    <definedName name="P8_T1?Data" localSheetId="8" hidden="1">#REF!,#REF!,#REF!,#REF!,#REF!,#REF!,#REF!</definedName>
    <definedName name="P8_T1?Data" hidden="1">#REF!,#REF!,#REF!,#REF!,#REF!,#REF!,#REF!</definedName>
    <definedName name="P8_T1?unit?ТРУБ" localSheetId="8" hidden="1">#REF!,#REF!,#REF!,#REF!,#REF!,#REF!,#REF!</definedName>
    <definedName name="P8_T1?unit?ТРУБ" hidden="1">#REF!,#REF!,#REF!,#REF!,#REF!,#REF!,#REF!</definedName>
    <definedName name="P8_T1_Protect" hidden="1">[44]перекрестка!$N$146:$N$150,[44]перекрестка!$N$152:$N$156,[44]перекрестка!$N$158:$N$162,[44]перекрестка!$F$11:$G$11,[44]перекрестка!$F$12:$H$16</definedName>
    <definedName name="P8_T28_Protection" hidden="1">'[27]28'!$G$37:$H$39,'[27]28'!$D$42:$E$44,'[27]28'!$G$42:$H$44,'[27]28'!$D$48:$E$50,'[27]28'!$G$48:$H$50,'[27]28'!$D$54:$E$56,'[27]28'!$G$54:$H$56,'[27]28'!$D$89:$E$91</definedName>
    <definedName name="P9_SCOPE_FULL_LOAD" hidden="1">#REF!,#REF!,#REF!,#REF!,#REF!,#REF!</definedName>
    <definedName name="P9_SCOPE_NotInd" localSheetId="8"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8" hidden="1">#REF!,#REF!,#REF!,#REF!,#REF!,#REF!,#REF!</definedName>
    <definedName name="P9_T1?Data" hidden="1">#REF!,#REF!,#REF!,#REF!,#REF!,#REF!,#REF!</definedName>
    <definedName name="P9_T1?unit?ТРУБ" localSheetId="8" hidden="1">#REF!,#REF!,#REF!,#REF!,#REF!,#REF!,#REF!</definedName>
    <definedName name="P9_T1?unit?ТРУБ" hidden="1">#REF!,#REF!,#REF!,#REF!,#REF!,#REF!,#REF!</definedName>
    <definedName name="P9_T1_Protect" hidden="1">[44]перекрестка!$F$17:$G$17,[44]перекрестка!$F$18:$H$22,[44]перекрестка!$F$24:$H$28,[44]перекрестка!$F$30:$H$34,[44]перекрестка!$F$36:$H$40</definedName>
    <definedName name="P9_T28_Protection" hidden="1">'[27]28'!$G$89:$H$91,'[27]28'!$G$94:$H$96,'[27]28'!$D$94:$E$96,'[27]28'!$D$100:$E$102,'[27]28'!$G$100:$H$102,'[27]28'!$D$106:$E$108,'[27]28'!$G$106:$H$108,'[27]28'!$D$167:$E$169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[33]TEHSHEET!$N$2:$N$7</definedName>
    <definedName name="Period_Range_1">'[49]P2.1 усл. единицы'!$I$1:$AJ$1</definedName>
    <definedName name="Period_Range_2">#REF!</definedName>
    <definedName name="Period_Range_3">#REF!</definedName>
    <definedName name="Period_Range_4">#REF!</definedName>
    <definedName name="Period_Range_7">#REF!</definedName>
    <definedName name="Personal">'[50]6 Списки'!$A$2:$A$20</definedName>
    <definedName name="pIns_1">#REF!</definedName>
    <definedName name="pIns_2">#REF!</definedName>
    <definedName name="pIns_3">#REF!</definedName>
    <definedName name="pIns_4">'[49]Расчет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'[17]5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'[17]НВВ(1 полуг.)'!#REF!</definedName>
    <definedName name="pIns_List13_6_2">'[17]НВВ(1 полуг.)'!#REF!</definedName>
    <definedName name="pIns_List13_6_3">'[17]НВВ(1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 localSheetId="8">'неучт расходы '!poiuyfrts</definedName>
    <definedName name="poiuyfrts">[0]!poiuyfrts</definedName>
    <definedName name="polta" localSheetId="8">#REF!</definedName>
    <definedName name="polta">#REF!</definedName>
    <definedName name="popiiiiiiiiiiiiiiiiiii" localSheetId="8" hidden="1">{#N/A,#N/A,TRUE,"Лист1";#N/A,#N/A,TRUE,"Лист2";#N/A,#N/A,TRUE,"Лист3"}</definedName>
    <definedName name="popiiiiiiiiiiiiiiiiiii" hidden="1">{#N/A,#N/A,TRUE,"Лист1";#N/A,#N/A,TRUE,"Лист2";#N/A,#N/A,TRUE,"Лист3"}</definedName>
    <definedName name="popiopoiioj" localSheetId="8">'неучт расходы '!popiopoiioj</definedName>
    <definedName name="popiopoiioj">[0]!popiopoiioj</definedName>
    <definedName name="popipuiouiguyg" localSheetId="8">'неучт расходы '!popipuiouiguyg</definedName>
    <definedName name="popipuiouiguyg">[0]!popipuiouiguyg</definedName>
    <definedName name="PostEE">[15]Параметры!$B$7</definedName>
    <definedName name="PostEEList">[15]Лист!$A$60</definedName>
    <definedName name="PostTE">[15]Лист!$B$281</definedName>
    <definedName name="PostTEList">[15]Лист!$A$280</definedName>
    <definedName name="pp" localSheetId="8">'неучт расходы '!pp</definedName>
    <definedName name="pp">[0]!pp</definedName>
    <definedName name="pparffff" localSheetId="8">{0;0;0;0;1;#N/A;0.75;0.75;0.58;0.92;2;FALSE;FALSE;FALSE;FALSE;FALSE;#N/A;1;100;#N/A;#N/A;"";"&amp;L&amp;""Arial,Italic""&amp;8&amp;F Page &amp;P of &amp;N &amp;D &amp;T "}</definedName>
    <definedName name="pparffff">{0;0;0;0;1;#N/A;0.75;0.75;0.58;0.92;2;FALSE;FALSE;FALSE;FALSE;FALSE;#N/A;1;100;#N/A;#N/A;"";"&amp;L&amp;""Arial,Italic""&amp;8&amp;F Page &amp;P of &amp;N &amp;D &amp;T "}</definedName>
    <definedName name="ppp" localSheetId="8">'неучт расходы '!ppp</definedName>
    <definedName name="ppp">[0]!ppp</definedName>
    <definedName name="pppp" localSheetId="8">'неучт расходы '!pppp</definedName>
    <definedName name="pppp">[0]!pppp</definedName>
    <definedName name="ppppp" localSheetId="8">'неучт расходы '!ppppp</definedName>
    <definedName name="ppppp">[0]!ppppp</definedName>
    <definedName name="ppppppp" localSheetId="8">'неучт расходы '!ppppppp</definedName>
    <definedName name="ppppppp">[0]!ppppppp</definedName>
    <definedName name="PR_ET" localSheetId="8">[16]TEHSHEET!#REF!</definedName>
    <definedName name="PR_ET">[16]TEHSHEET!#REF!</definedName>
    <definedName name="PR_OBJ_ET" localSheetId="8">[16]TEHSHEET!#REF!</definedName>
    <definedName name="PR_OBJ_ET">[16]TEHSHEET!#REF!</definedName>
    <definedName name="PR_OPT" localSheetId="8">#REF!</definedName>
    <definedName name="PR_OPT">#REF!</definedName>
    <definedName name="PR_ROZN" localSheetId="8">#REF!</definedName>
    <definedName name="PR_ROZN">#REF!</definedName>
    <definedName name="prd">[51]Титульный!$E$13</definedName>
    <definedName name="prd2_1">[51]Титульный!$E$31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[15]Параметры!$B$11</definedName>
    <definedName name="ProchPotrEEList">[15]Лист!$A$180</definedName>
    <definedName name="ProchPotrTE">[15]Лист!$B$331</definedName>
    <definedName name="ProchPotrTEList">[15]Лист!$A$330</definedName>
    <definedName name="PROD">#REF!</definedName>
    <definedName name="Proj_costs">#REF!</definedName>
    <definedName name="projecftions" localSheetId="8">{0;0;0;0;1;#N/A;0.75;0.75;0.58;0.92;2;FALSE;FALSE;FALSE;FALSE;FALSE;#N/A;1;100;#N/A;#N/A;"";"&amp;L&amp;""Arial,Italic""&amp;8&amp;F Page &amp;P of &amp;N &amp;D &amp;T "}</definedName>
    <definedName name="projecftions">{0;0;0;0;1;#N/A;0.75;0.75;0.58;0.92;2;FALSE;FALSE;FALSE;FALSE;FALSE;#N/A;1;100;#N/A;#N/A;"";"&amp;L&amp;""Arial,Italic""&amp;8&amp;F Page &amp;P of &amp;N &amp;D &amp;T "}</definedName>
    <definedName name="Project">[52]Списки!$B$2:$B$21</definedName>
    <definedName name="projections">#REF!</definedName>
    <definedName name="PROT">#REF!,#REF!,#REF!,#REF!,#REF!,#REF!</definedName>
    <definedName name="PROT_22" localSheetId="8">P3_PROT_22,P4_PROT_22,P5_PROT_22</definedName>
    <definedName name="PROT_22">P3_PROT_22,P4_PROT_22,P5_PROT_22</definedName>
    <definedName name="protect" localSheetId="8">#REF!,#REF!,#REF!,#REF!</definedName>
    <definedName name="protect">#REF!,#REF!,#REF!,#REF!</definedName>
    <definedName name="Q" localSheetId="8">'неучт расходы '!Q</definedName>
    <definedName name="Q">[0]!Q</definedName>
    <definedName name="qq">[19]!qq</definedName>
    <definedName name="qqq"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8">'неучт расходы '!qqqq</definedName>
    <definedName name="qqqq">[0]!qqqq</definedName>
    <definedName name="qw" localSheetId="8">'неучт расходы '!qw</definedName>
    <definedName name="qw">[0]!qw</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 localSheetId="8">'неучт расходы '!rdcfgffffffffffffff</definedName>
    <definedName name="rdcfgffffffffffffff">[0]!rdcfgffffffffffffff</definedName>
    <definedName name="rdffffffffffff" localSheetId="8">'неучт расходы '!rdffffffffffff</definedName>
    <definedName name="rdffffffffffff">[0]!rdffffffffffff</definedName>
    <definedName name="re" localSheetId="8">'неучт расходы '!re</definedName>
    <definedName name="re">[0]!re</definedName>
    <definedName name="Real_OptClick">[1]!Real_OptClick</definedName>
    <definedName name="REAL_RATE">#REF!</definedName>
    <definedName name="reddddddddddddddddd" localSheetId="8">'неучт расходы '!reddddddddddddddddd</definedName>
    <definedName name="reddddddddddddddddd">[0]!reddddddddddddddddd</definedName>
    <definedName name="reeeee" localSheetId="8">{0;0;0;0;1;#N/A;0.354330708661417;0.354330708661417;0.590551181102362;0.590551181102362;2;TRUE;FALSE;FALSE;FALSE;FALSE;#N/A;1;#N/A;1;1;"";""}</definedName>
    <definedName name="reeeee">{0;0;0;0;1;#N/A;0.354330708661417;0.354330708661417;0.590551181102362;0.590551181102362;2;TRUE;FALSE;FALSE;FALSE;FALSE;#N/A;1;#N/A;1;1;"";""}</definedName>
    <definedName name="reeeeeeeeeeeeeeeeeee" localSheetId="8">'неучт расходы '!reeeeeeeeeeeeeeeeeee</definedName>
    <definedName name="reeeeeeeeeeeeeeeeeee">[0]!reeeeeeeeeeeeeeeeeee</definedName>
    <definedName name="REESTR_FILTERED" localSheetId="8">#REF!</definedName>
    <definedName name="REESTR_FILTERED">#REF!</definedName>
    <definedName name="ReestrOrg">[53]Reestr_org!$A$1:$A$4</definedName>
    <definedName name="REG">[54]TEHSHEET!$B$2:$B$85</definedName>
    <definedName name="REG_ET">#REF!</definedName>
    <definedName name="REG_PROT">#REF!,#REF!,#REF!,#REF!,#REF!,#REF!,#REF!</definedName>
    <definedName name="REGcom">#REF!</definedName>
    <definedName name="REGION">[55]TEHSHEET!$B$2:$B$86</definedName>
    <definedName name="region_name">[30]Титульный!$F$8</definedName>
    <definedName name="REGIONS">[41]TEHSHEET!$C$6:$C$89</definedName>
    <definedName name="REGNUM">#REF!</definedName>
    <definedName name="REGUL">#REF!</definedName>
    <definedName name="rererrrrrrrrrrrrrrrr" localSheetId="8">'неучт расходы '!rererrrrrrrrrrrrrrrr</definedName>
    <definedName name="rererrrrrrrrrrrrrrrr">[0]!rererrrrrrrrrrrrrrrr</definedName>
    <definedName name="rerrrr" localSheetId="8">'неучт расходы '!rerrrr</definedName>
    <definedName name="rerrrr">[0]!rerrrr</definedName>
    <definedName name="rerttryu" localSheetId="8" hidden="1">{#N/A,#N/A,TRUE,"Лист1";#N/A,#N/A,TRUE,"Лист2";#N/A,#N/A,TRUE,"Лист3"}</definedName>
    <definedName name="rerttryu" hidden="1">{#N/A,#N/A,TRUE,"Лист1";#N/A,#N/A,TRUE,"Лист2";#N/A,#N/A,TRUE,"Лист3"}</definedName>
    <definedName name="retruiyi" localSheetId="8">'неучт расходы '!retruiyi</definedName>
    <definedName name="retruiyi">[0]!retruiyi</definedName>
    <definedName name="retytttttttttttttttttt" localSheetId="8">'неучт расходы '!retytttttttttttttttttt</definedName>
    <definedName name="retytttttttttttttttttt">[0]!retytttttttttttttttttt</definedName>
    <definedName name="Revolver_Interest" localSheetId="8">#REF!</definedName>
    <definedName name="Revolver_Interest">#REF!</definedName>
    <definedName name="RevSens" localSheetId="8">#REF!</definedName>
    <definedName name="RevSens">#REF!</definedName>
    <definedName name="rgk">[56]FST5!$G$214:$G$217,[56]FST5!$G$219:$G$224,[56]FST5!$G$226,[56]FST5!$G$228,[56]FST5!$G$230,[56]FST5!$G$232,[56]FST5!$G$197:$G$212</definedName>
    <definedName name="rhfgfh" localSheetId="8">'неучт расходы '!rhfgfh</definedName>
    <definedName name="rhfgfh">[0]!rhfgfh</definedName>
    <definedName name="rj">[4]!rj</definedName>
    <definedName name="ROZN_09">'[20]2009'!#REF!</definedName>
    <definedName name="rpptwyw" localSheetId="8">{0;0;0;0;1;#N/A;0.75;0.75;0.58;0.63;2;FALSE;FALSE;FALSE;FALSE;FALSE;#N/A;1;98;#N/A;#N/A;"&amp;L&amp;7 LON-IBD1\DATA:GLOBAL\INDUSTRY\EMPLOYEE\HUBER\BROADWAY\&amp;F -- &amp;D, &amp;T -- Page &amp;P of &amp;N
&amp;10";"&amp;L&amp;""Arial,Italic""&amp;8&amp;F Page &amp;P of &amp;N &amp;D &amp;T "}</definedName>
    <definedName name="rpptwyw">{0;0;0;0;1;#N/A;0.75;0.75;0.58;0.63;2;FALSE;FALSE;FALSE;FALSE;FALSE;#N/A;1;98;#N/A;#N/A;"&amp;L&amp;7 LON-IBD1\DATA:GLOBAL\INDUSTRY\EMPLOYEE\HUBER\BROADWAY\&amp;F -- &amp;D, &amp;T -- Page &amp;P of &amp;N
&amp;10";"&amp;L&amp;""Arial,Italic""&amp;8&amp;F Page &amp;P of &amp;N &amp;D &amp;T "}</definedName>
    <definedName name="rr" localSheetId="8">'неучт расходы '!rr</definedName>
    <definedName name="rr">[0]!rr</definedName>
    <definedName name="ŕŕ" localSheetId="8">'неучт расходы '!ŕŕ</definedName>
    <definedName name="ŕŕ">[0]!ŕŕ</definedName>
    <definedName name="RRE" localSheetId="8">#REF!</definedName>
    <definedName name="RRE">#REF!</definedName>
    <definedName name="rrr" localSheetId="8">[57]Справочники!$B$23:$B$26</definedName>
    <definedName name="rrr">[58]Справочники!$B$23:$B$26</definedName>
    <definedName name="rrtdrdrdsf" localSheetId="8" hidden="1">{#N/A,#N/A,TRUE,"Лист1";#N/A,#N/A,TRUE,"Лист2";#N/A,#N/A,TRUE,"Лист3"}</definedName>
    <definedName name="rrtdrdrdsf" hidden="1">{#N/A,#N/A,TRUE,"Лист1";#N/A,#N/A,TRUE,"Лист2";#N/A,#N/A,TRUE,"Лист3"}</definedName>
    <definedName name="rrtget6" localSheetId="8">'неучт расходы '!rrtget6</definedName>
    <definedName name="rrtget6">[0]!rrtget6</definedName>
    <definedName name="rsk" localSheetId="8">[31]Справочники!$D$1:$D$62</definedName>
    <definedName name="rsk">[32]Справочники!$D$1:$D$62</definedName>
    <definedName name="rsk_list">[48]Info!$C$4:$C$25</definedName>
    <definedName name="rt" localSheetId="8">'неучт расходы '!rt</definedName>
    <definedName name="rt">[0]!rt</definedName>
    <definedName name="rtrt">#N/A</definedName>
    <definedName name="rtrtrtr" localSheetId="8">'неучт расходы '!rtrtrtr</definedName>
    <definedName name="rtrtrtr">[0]!rtrtrtr</definedName>
    <definedName name="rtttttttt" localSheetId="8">'неучт расходы '!rtttttttt</definedName>
    <definedName name="rtttttttt">[0]!rtttttttt</definedName>
    <definedName name="rty">[4]!rty</definedName>
    <definedName name="rtyuiuy" localSheetId="8">'неучт расходы '!rtyuiuy</definedName>
    <definedName name="rtyuiuy">[0]!rtyuiuy</definedName>
    <definedName name="RYUKU" localSheetId="8">'неучт расходы '!RYUKU</definedName>
    <definedName name="RYUKU">[0]!RYUKU</definedName>
    <definedName name="s">[4]!s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 localSheetId="8">[59]t_настройки!$I$88</definedName>
    <definedName name="sadfsd">[60]t_настройки!$I$88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 localSheetId="8">{0.1;0;0.382758620689655;0;0;0;0.258620689655172;0;0.258620689655172}</definedName>
    <definedName name="sas">{0.1;0;0.382758620689655;0;0;0;0.258620689655172;0;0.258620689655172}</definedName>
    <definedName name="SB_NET_COPY">#REF!</definedName>
    <definedName name="SBC">#REF!</definedName>
    <definedName name="SBCOUNT">#REF!</definedName>
    <definedName name="SBT_ET">#REF!</definedName>
    <definedName name="SBT_PROT" localSheetId="8">#REF!,#REF!,#REF!,#REF!,P1_SBT_PROT</definedName>
    <definedName name="SBT_PROT">#REF!,#REF!,#REF!,#REF!,P1_SBT_PROT</definedName>
    <definedName name="SBTcom">#REF!</definedName>
    <definedName name="sbyt">[56]FST5!$G$70:$G$75,[56]FST5!$G$77:$G$78,[56]FST5!$G$80:$G$83,[56]FST5!$G$85,[56]FST5!$G$87:$G$91,[56]FST5!$G$93,[56]FST5!$G$95:$G$97,[56]FST5!$G$52:$G$68</definedName>
    <definedName name="SCENARIOS">[41]TEHSHEET!$K$6:$K$7</definedName>
    <definedName name="sch">#REF!</definedName>
    <definedName name="SCOPE">#REF!</definedName>
    <definedName name="SCOPE_16_LD">#REF!</definedName>
    <definedName name="SCOPE_16_PRT" localSheetId="8">P1_SCOPE_16_PRT,P2_SCOPE_16_PRT</definedName>
    <definedName name="SCOPE_16_PRT">P1_SCOPE_16_PRT,P2_SCOPE_16_PRT</definedName>
    <definedName name="SCOPE_17.1_LD" localSheetId="8">#REF!</definedName>
    <definedName name="SCOPE_17.1_LD">#REF!</definedName>
    <definedName name="SCOPE_17.1_PRT">'[61]17.1'!$D$14:$F$17,'[61]17.1'!$D$19:$F$22,'[61]17.1'!$I$9:$I$12,'[61]17.1'!$I$14:$I$17,'[61]17.1'!$I$19:$I$22,'[61]17.1'!$D$9:$F$12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'[61]24'!$E$8:$J$47,'[61]24'!$E$49:$J$66</definedName>
    <definedName name="SCOPE_24_PRT">'[61]24'!$E$41:$I$41,'[61]24'!$E$34:$I$34,'[61]24'!$E$36:$I$36,'[61]24'!$E$43:$I$43</definedName>
    <definedName name="SCOPE_25_LD">#REF!</definedName>
    <definedName name="SCOPE_25_PRT">'[61]25'!$E$20:$I$20,'[61]25'!$E$34:$I$34,'[61]25'!$E$41:$I$41,'[61]25'!$E$8:$I$10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[62]мощность!$D$18:$P$21,[62]мощность!$S$18:$AE$21,[62]мощность!$AH$18:$AT$21,[62]мощность!$AW$18:$BI$21,[62]мощность!$BL$18:$BX$21,[62]мощность!$CA$18:$CM$21,[62]мощность!$CP$18:$DB$21,[62]мощность!$DE$18:$DQ$21,[62]мощность!$DT$18:$EF$21,[62]мощность!$EI$18:$EU$21,[62]мощность!$EX$18:$FJ$21,[62]мощность!$FM$18:$FY$21,[62]мощность!$GD$18:$GP$21</definedName>
    <definedName name="SCOPE_CL">[63]Справочники!$F$11:$F$11</definedName>
    <definedName name="SCOPE_CORR" localSheetId="8">#REF!,#REF!,#REF!,#REF!,#REF!,P1_SCOPE_CORR,P2_SCOPE_CORR</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 localSheetId="8">#REF!,#REF!,#REF!,#REF!,#REF!,#REF!</definedName>
    <definedName name="SCOPE_DOP2">#REF!,#REF!,#REF!,#REF!,#REF!,#REF!</definedName>
    <definedName name="SCOPE_DOP3" localSheetId="8">#REF!,#REF!,#REF!,#REF!,#REF!,#REF!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[63]Справочники!$H$11:$H$14</definedName>
    <definedName name="SCOPE_FLOAD" localSheetId="8">#REF!,P1_SCOPE_FLOAD</definedName>
    <definedName name="SCOPE_FLOAD">#REF!,P1_SCOPE_FLOAD</definedName>
    <definedName name="SCOPE_FORM46_EE1">#REF!</definedName>
    <definedName name="SCOPE_FORM46_EE1_ZAG_KOD">[16]Заголовок!#REF!</definedName>
    <definedName name="SCOPE_FRML" localSheetId="8">#REF!,#REF!,P1_SCOPE_FRML</definedName>
    <definedName name="SCOPE_FRML">#REF!,#REF!,P1_SCOPE_FRML</definedName>
    <definedName name="SCOPE_FST7" localSheetId="8">#REF!,#REF!,#REF!,#REF!,P1_SCOPE_FST7</definedName>
    <definedName name="SCOPE_FST7">#REF!,#REF!,#REF!,#REF!,P1_SCOPE_FST7</definedName>
    <definedName name="SCOPE_FUEL_ET">#REF!</definedName>
    <definedName name="SCOPE_FULL_LOAD" localSheetId="8">'неучт расходы '!P16_SCOPE_FULL_LOAD,'неучт расходы '!P17_SCOPE_FULL_LOAD</definedName>
    <definedName name="SCOPE_FULL_LOAD">P16_SCOPE_FULL_LOAD,P17_SCOPE_FULL_LOAD</definedName>
    <definedName name="SCOPE_IND" localSheetId="8">#REF!,#REF!,P1_SCOPE_IND,P2_SCOPE_IND,P3_SCOPE_IND,P4_SCOPE_IND</definedName>
    <definedName name="SCOPE_IND">#REF!,#REF!,P1_SCOPE_IND,P2_SCOPE_IND,P3_SCOPE_IND,P4_SCOPE_IND</definedName>
    <definedName name="SCOPE_IND2" localSheetId="8">#REF!,#REF!,#REF!,P1_SCOPE_IND2,P2_SCOPE_IND2,P3_SCOPE_IND2,P4_SCOPE_IND2</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'[64]Стоимость ЭЭ'!$G$111:$AN$113,'[64]Стоимость ЭЭ'!$G$93:$AN$95,'[64]Стоимость ЭЭ'!$G$51:$AN$53</definedName>
    <definedName name="SCOPE_MAR">#REF!</definedName>
    <definedName name="SCOPE_MAY">#REF!</definedName>
    <definedName name="SCOPE_MO">[65]Справочники!$K$6:$K$742,[65]Справочники!#REF!</definedName>
    <definedName name="SCOPE_MUPS">[65]Свод!#REF!,[65]Свод!#REF!</definedName>
    <definedName name="SCOPE_MUPS_NAMES">[65]Свод!#REF!,[65]Свод!#REF!</definedName>
    <definedName name="SCOPE_NALOG">[66]Справочники!$R$3:$R$4</definedName>
    <definedName name="SCOPE_NET_DATE">#N/A</definedName>
    <definedName name="SCOPE_NET_NVV">#N/A</definedName>
    <definedName name="SCOPE_NOTIND" localSheetId="8">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8">P4_SCOPE_NotInd2,P5_SCOPE_NotInd2,P6_SCOPE_NotInd2,'неучт расходы '!P7_SCOPE_NotInd2</definedName>
    <definedName name="SCOPE_NotInd2">P4_SCOPE_NotInd2,P5_SCOPE_NotInd2,P6_SCOPE_NotInd2,P7_SCOPE_NotInd2</definedName>
    <definedName name="SCOPE_NotInd3" localSheetId="8">#REF!,#REF!,#REF!,P1_SCOPE_NotInd3,P2_SCOPE_NotInd3</definedName>
    <definedName name="SCOPE_NotInd3">#REF!,#REF!,#REF!,P1_SCOPE_NotInd3,P2_SCOPE_NotInd3</definedName>
    <definedName name="SCOPE_NOV">#REF!</definedName>
    <definedName name="SCOPE_OCT">#REF!</definedName>
    <definedName name="SCOPE_ORE">#REF!</definedName>
    <definedName name="SCOPE_OUTD">[56]FST5!$G$23:$G$30,[56]FST5!$G$32:$G$35,[56]FST5!$G$37,[56]FST5!$G$39:$G$45,[56]FST5!$G$47,[56]FST5!$G$49,[56]FST5!$G$5:$G$21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 localSheetId="8">#REF!,#REF!,#REF!,#REF!,#REF!,P1_SCOPE_SAVE2,P2_SCOPE_SAVE2</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[61]Справочники!$D$21:$J$22,[61]Справочники!$E$13:$I$14,[61]Справочники!$F$27:$H$28</definedName>
    <definedName name="SCOPE_SS" localSheetId="8">#REF!,#REF!,#REF!,#REF!,#REF!,#REF!</definedName>
    <definedName name="SCOPE_SS">#REF!,#REF!,#REF!,#REF!,#REF!,#REF!</definedName>
    <definedName name="SCOPE_SS2">#REF!</definedName>
    <definedName name="SCOPE_SV_LD1" localSheetId="8">#REF!,#REF!,#REF!,#REF!,#REF!,P1_SCOPE_SV_LD1</definedName>
    <definedName name="SCOPE_SV_LD1">#REF!,#REF!,#REF!,#REF!,#REF!,P1_SCOPE_SV_LD1</definedName>
    <definedName name="SCOPE_SV_LD2">#REF!</definedName>
    <definedName name="SCOPE_SV_PRT" localSheetId="8">P1_SCOPE_SV_PRT,P2_SCOPE_SV_PRT,P3_SCOPE_SV_PRT</definedName>
    <definedName name="SCOPE_SV_PRT">P1_SCOPE_SV_PRT,P2_SCOPE_SV_PRT,P3_SCOPE_SV_PRT</definedName>
    <definedName name="SCOPE_SVOD">[67]Свод!$K$34,[67]Свод!$D$4:$K$31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[56]FST5!$L$12:$L$23,[56]FST5!$L$5:$L$8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[1]!sd</definedName>
    <definedName name="sdcewcsdcfs">[1]!sdcewcsdcfs</definedName>
    <definedName name="sddfjgh">[4]!sddfjgh</definedName>
    <definedName name="sdf">#REF!</definedName>
    <definedName name="sdfdgfg" localSheetId="8">'неучт расходы '!sdfdgfg</definedName>
    <definedName name="sdfdgfg">[0]!sdfdgfg</definedName>
    <definedName name="sdfdgfjhjk" localSheetId="8">'неучт расходы '!sdfdgfjhjk</definedName>
    <definedName name="sdfdgfjhjk">[0]!sdfdgfjhjk</definedName>
    <definedName name="sdfdgghfj" localSheetId="8">'неучт расходы '!sdfdgghfj</definedName>
    <definedName name="sdfdgghfj">[0]!sdfdgghfj</definedName>
    <definedName name="sdfgdfgj" localSheetId="8">'неучт расходы '!sdfgdfgj</definedName>
    <definedName name="sdfgdfgj">[0]!sdfgdfgj</definedName>
    <definedName name="sdgseg" localSheetId="8">'неучт расходы '!sdgseg</definedName>
    <definedName name="sdgseg">[0]!sdgseg</definedName>
    <definedName name="SDGTSD" localSheetId="8">'неучт расходы '!SDGTSD</definedName>
    <definedName name="SDGTSD">[0]!SDGTSD</definedName>
    <definedName name="sdk">[4]!sdk</definedName>
    <definedName name="sds">#N/A</definedName>
    <definedName name="sdsdfsf" localSheetId="8">'неучт расходы '!sdsdfsf</definedName>
    <definedName name="sdsdfsf">[0]!sdsdfsf</definedName>
    <definedName name="SelectedRegion" localSheetId="8">#REF!</definedName>
    <definedName name="SelectedRegion">#REF!</definedName>
    <definedName name="SelectedRegionColor" localSheetId="8">#REF!</definedName>
    <definedName name="SelectedRegionColor">#REF!</definedName>
    <definedName name="SEP">#REF!</definedName>
    <definedName name="SET">#REF!</definedName>
    <definedName name="SET_ET">#REF!</definedName>
    <definedName name="SET_PROT" localSheetId="8">#REF!,#REF!,#REF!,#REF!,#REF!,P1_SET_PROT</definedName>
    <definedName name="SET_PROT">#REF!,#REF!,#REF!,#REF!,#REF!,P1_SET_PROT</definedName>
    <definedName name="SET_PRT" localSheetId="8">#REF!,#REF!,#REF!,#REF!,P1_SET_PRT</definedName>
    <definedName name="SET_PRT">#REF!,#REF!,#REF!,#REF!,P1_SET_PRT</definedName>
    <definedName name="SETcom">#REF!</definedName>
    <definedName name="seuj">[4]!seuj</definedName>
    <definedName name="sfdfdghfj" localSheetId="8">'неучт расходы '!sfdfdghfj</definedName>
    <definedName name="sfdfdghfj">[0]!sfdfdghfj</definedName>
    <definedName name="sfdfghfghj" localSheetId="8">'неучт расходы '!sfdfghfghj</definedName>
    <definedName name="sfdfghfghj">[0]!sfdfghfghj</definedName>
    <definedName name="sfdgfdghj" localSheetId="8">'неучт расходы '!sfdgfdghj</definedName>
    <definedName name="sfdgfdghj">[0]!sfdgfdghj</definedName>
    <definedName name="Shares" localSheetId="8">#REF!</definedName>
    <definedName name="Shares">#REF!</definedName>
    <definedName name="Shares_Issued_Debt" localSheetId="8">#REF!</definedName>
    <definedName name="Shares_Issued_Debt">#REF!</definedName>
    <definedName name="Shares_Issued_Option">#REF!</definedName>
    <definedName name="Shares_Issued_Preferred">#REF!</definedName>
    <definedName name="Sheet2?prefix?">"H"</definedName>
    <definedName name="shshi">[1]!shshi</definedName>
    <definedName name="shshish">[1]!shshish</definedName>
    <definedName name="si">[4]!si</definedName>
    <definedName name="SiCa_цена">#REF!</definedName>
    <definedName name="Simple" localSheetId="8">{0.1;0;0.382758620689655;0;0;0;0.258620689655172;0;0.258620689655172}</definedName>
    <definedName name="Simple">{0.1;0;0.382758620689655;0;0;0;0.258620689655172;0;0.258620689655172}</definedName>
    <definedName name="size">#REF!</definedName>
    <definedName name="SKQnt">[15]Параметры!$B$4</definedName>
    <definedName name="sks5rk">[4]!sks5rk</definedName>
    <definedName name="SLTax">#REF!</definedName>
    <definedName name="smet" localSheetId="8" hidden="1">{#N/A,#N/A,FALSE,"Себестоимсть-97"}</definedName>
    <definedName name="smet" hidden="1">{#N/A,#N/A,FALSE,"Себестоимсть-97"}</definedName>
    <definedName name="SmetaList">[68]Лист!#REF!</definedName>
    <definedName name="SoprMat_List10">#REF!</definedName>
    <definedName name="SoprMat_List21_1">#REF!</definedName>
    <definedName name="SoprMat_List21_2">#REF!</definedName>
    <definedName name="SoprMat_List21_3">'[17]Расходы RAB'!#REF!</definedName>
    <definedName name="SoprMat_List21_4">#REF!</definedName>
    <definedName name="SoprMat_List21_5">#REF!</definedName>
    <definedName name="SoprMat_List21_6">#REF!</definedName>
    <definedName name="SP_OPT">#REF!</definedName>
    <definedName name="SP_OPT_ET">[16]TEHSHEET!#REF!</definedName>
    <definedName name="SP_ROZN">#REF!</definedName>
    <definedName name="SP_ROZN_ET">[16]TEHSHEET!#REF!</definedName>
    <definedName name="SP_SC_1">#REF!</definedName>
    <definedName name="SP_SC_2">#REF!</definedName>
    <definedName name="SP_SC_3">#REF!</definedName>
    <definedName name="SP_SC_4">#REF!</definedName>
    <definedName name="SP_SC_5">#REF!</definedName>
    <definedName name="SP_ST_OPT">[16]TEHSHEET!#REF!</definedName>
    <definedName name="SP_ST_ROZN">[16]TEHSHEET!#REF!</definedName>
    <definedName name="SPR_ET">[16]TEHSHEET!#REF!</definedName>
    <definedName name="SPR_GES_ET">#REF!</definedName>
    <definedName name="SPR_GRES_ET">#REF!</definedName>
    <definedName name="SPR_OTH_ET">#REF!</definedName>
    <definedName name="SPR_PROT" localSheetId="8">#REF!,#REF!</definedName>
    <definedName name="SPR_PROT">#REF!,#REF!</definedName>
    <definedName name="SPR_SCOPE">#REF!</definedName>
    <definedName name="SPR_TES_ET">#REF!</definedName>
    <definedName name="SPRAV_PROT">[65]Справочники!$E$6,[65]Справочники!$D$11:$D$902,[65]Справочники!$E$3</definedName>
    <definedName name="sq">#REF!</definedName>
    <definedName name="sri">[4]!sri</definedName>
    <definedName name="srtksr">[4]!srtksr</definedName>
    <definedName name="ss" localSheetId="8">'[27]23'!$A$60:$A$62,'[27]23'!$F$60:$J$62,'[27]23'!$O$60:$P$62,'[27]23'!$A$9:$A$25,P1_T23_Protection</definedName>
    <definedName name="ss">'[27]23'!$A$60:$A$62,'[27]23'!$F$60:$J$62,'[27]23'!$O$60:$P$62,'[27]23'!$A$9:$A$25,P1_T23_Protection</definedName>
    <definedName name="sse">[1]!sse</definedName>
    <definedName name="SSSSSSSSSSSSSSS" localSheetId="8">'неучт расходы '!SSSSSSSSSSSSSSS</definedName>
    <definedName name="SSSSSSSSSSSSSSS">[0]!SSSSSSSSSSSSSSS</definedName>
    <definedName name="SSSSSSSSSSSSSSSSSS" localSheetId="8">'неучт расходы '!SSSSSSSSSSSSSSSSSS</definedName>
    <definedName name="SSSSSSSSSSSSSSSSSS">[0]!SSSSSSSSSSSSSSSSSS</definedName>
    <definedName name="SSSSSSSSSSSSSSSSSSSSSS" localSheetId="8">'неучт расходы '!SSSSSSSSSSSSSSSSSSSSSS</definedName>
    <definedName name="SSSSSSSSSSSSSSSSSSSSSS">[0]!SSSSSSSSSSSSSSSSSSSSSS</definedName>
    <definedName name="SSSSSSSSSSSSSSSSSSSSSSS" localSheetId="8">'неучт расходы '!SSSSSSSSSSSSSSSSSSSSSSS</definedName>
    <definedName name="SSSSSSSSSSSSSSSSSSSSSSS">[0]!SSSSSSSSSSSSSSSSSSSSSSS</definedName>
    <definedName name="staff_costs" localSheetId="8">#REF!</definedName>
    <definedName name="staff_costs">#REF!</definedName>
    <definedName name="Straight_Preferred_1_1" localSheetId="8">#REF!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YS" localSheetId="8">#REF!,#REF!,P1_SYS</definedName>
    <definedName name="SYS">#REF!,#REF!,P1_SYS</definedName>
    <definedName name="t" localSheetId="8">'неучт расходы '!t</definedName>
    <definedName name="t">[0]!t</definedName>
    <definedName name="t_year" localSheetId="8">#REF!</definedName>
    <definedName name="t_year">#REF!</definedName>
    <definedName name="T0?axis?ПРД?БАЗ">'[69]0'!$I$7:$J$112,'[69]0'!$F$7:$G$112</definedName>
    <definedName name="T0?axis?ПРД?ПРЕД">'[69]0'!$K$7:$L$112,'[69]0'!$D$7:$E$112</definedName>
    <definedName name="T0?axis?ПРД?РЕГ">#REF!</definedName>
    <definedName name="T0?axis?ПФ?ПЛАН">'[69]0'!$I$7:$I$112,'[69]0'!$D$7:$D$112,'[69]0'!$K$7:$K$112,'[69]0'!$F$7:$F$112</definedName>
    <definedName name="T0?axis?ПФ?ФАКТ">'[69]0'!$J$7:$J$112,'[69]0'!$E$7:$E$112,'[69]0'!$L$7:$L$112,'[69]0'!$G$7:$G$112</definedName>
    <definedName name="T0?Copy1">#REF!</definedName>
    <definedName name="T0?Copy2">#REF!</definedName>
    <definedName name="T0?Copy3">#REF!</definedName>
    <definedName name="T0?Copy4">#REF!</definedName>
    <definedName name="T0?Data">'[69]0'!$D$8:$L$52,   '[69]0'!$D$54:$L$59,   '[69]0'!$D$63:$L$64,   '[69]0'!$D$68:$L$70,   '[69]0'!$D$72:$L$74,   '[69]0'!$D$77:$L$92,   '[69]0'!$D$95:$L$97,   '[69]0'!$D$99:$L$104,   '[69]0'!$D$107:$L$108,   '[69]0'!$D$111:$L$112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'[69]0'!$D$8:$H$8,   '[69]0'!$D$86:$H$86</definedName>
    <definedName name="T0?unit?МКВТЧ">#REF!</definedName>
    <definedName name="T0?unit?ПРЦ">'[69]0'!$D$87:$H$88,   '[69]0'!$D$96:$H$97,   '[69]0'!$D$107:$H$108,   '[69]0'!$D$111:$H$112,   '[69]0'!$I$7:$L$112</definedName>
    <definedName name="T0?unit?РУБ.ГКАЛ">'[69]0'!$D$89:$H$89,   '[69]0'!$D$92:$H$92</definedName>
    <definedName name="T0?unit?РУБ.МВТ.МЕС">#REF!</definedName>
    <definedName name="T0?unit?РУБ.ТКВТЧ">#REF!</definedName>
    <definedName name="T0?unit?ТГКАЛ">#REF!</definedName>
    <definedName name="T0?unit?ТРУБ">'[69]0'!$D$14:$H$52,   '[69]0'!$D$54:$H$59,   '[69]0'!$D$63:$H$64,   '[69]0'!$D$68:$H$70,   '[69]0'!$D$72:$H$74,   '[69]0'!$D$77:$H$77,   '[69]0'!$D$79:$H$81,   '[69]0'!$D$90:$H$91,   '[69]0'!$D$99:$H$104,   '[69]0'!$D$78:$H$78</definedName>
    <definedName name="T0_Copy1">#REF!</definedName>
    <definedName name="T1?axis?R?ОРГ">#REF!</definedName>
    <definedName name="T1?axis?R?ОРГ?">#REF!</definedName>
    <definedName name="T1?axis?ПРД?БАЗ">'[69]1'!$I$6:$J$23,'[69]1'!$F$6:$G$23</definedName>
    <definedName name="T1?axis?ПРД?ПРЕД">'[69]1'!$K$6:$L$23,'[69]1'!$D$6:$E$23</definedName>
    <definedName name="T1?axis?ПРД?РЕГ">#REF!</definedName>
    <definedName name="T1?axis?ПРД2?2005">#N/A</definedName>
    <definedName name="T1?axis?ПРД2?2006">#N/A</definedName>
    <definedName name="T1?axis?ПФ?ПЛАН">'[69]1'!$I$6:$I$23,'[69]1'!$D$6:$D$23,'[69]1'!$K$6:$K$23,'[69]1'!$F$6:$F$23</definedName>
    <definedName name="T1?axis?ПФ?ФАКТ">'[69]1'!$J$6:$J$23,'[69]1'!$E$6:$E$23,'[69]1'!$L$6:$L$23,'[69]1'!$G$6:$G$23</definedName>
    <definedName name="T1?Columns">#REF!</definedName>
    <definedName name="T1?Copy2">#REF!</definedName>
    <definedName name="T1?Copy3">#REF!</definedName>
    <definedName name="T1?Data">'[69]1'!$D$6:$L$12,   '[69]1'!$D$14:$L$18,   '[69]1'!$D$20:$L$23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 localSheetId="8">#REF!,#REF!,#REF!,#REF!,P1_T1?L1.1.2.1.3,P2_T1?L1.1.2.1.3,P3_T1?L1.1.2.1.3</definedName>
    <definedName name="T1?L1.1.2.1.3">#REF!,#REF!,#REF!,#REF!,P1_T1?L1.1.2.1.3,P2_T1?L1.1.2.1.3,P3_T1?L1.1.2.1.3</definedName>
    <definedName name="T1?L1.1.2.2" localSheetId="8">P1_T1?L1.1.2.2,P2_T1?L1.1.2.2,P3_T1?L1.1.2.2</definedName>
    <definedName name="T1?L1.1.2.2">P1_T1?L1.1.2.2,P2_T1?L1.1.2.2,P3_T1?L1.1.2.2</definedName>
    <definedName name="T1?L1.1.2.3" localSheetId="8">P1_T1?L1.1.2.3,P2_T1?L1.1.2.3,P3_T1?L1.1.2.3</definedName>
    <definedName name="T1?L1.1.2.3">P1_T1?L1.1.2.3,P2_T1?L1.1.2.3,P3_T1?L1.1.2.3</definedName>
    <definedName name="T1?L1.1.2.4" localSheetId="8">P1_T1?L1.1.2.4,P2_T1?L1.1.2.4,P3_T1?L1.1.2.4</definedName>
    <definedName name="T1?L1.1.2.4">P1_T1?L1.1.2.4,P2_T1?L1.1.2.4,P3_T1?L1.1.2.4</definedName>
    <definedName name="T1?L1.1.2.5" localSheetId="8">P1_T1?L1.1.2.5,P2_T1?L1.1.2.5,P3_T1?L1.1.2.5</definedName>
    <definedName name="T1?L1.1.2.5">P1_T1?L1.1.2.5,P2_T1?L1.1.2.5,P3_T1?L1.1.2.5</definedName>
    <definedName name="T1?L1.1.2.6" localSheetId="8">P1_T1?L1.1.2.6,P2_T1?L1.1.2.6,P3_T1?L1.1.2.6</definedName>
    <definedName name="T1?L1.1.2.6">P1_T1?L1.1.2.6,P2_T1?L1.1.2.6,P3_T1?L1.1.2.6</definedName>
    <definedName name="T1?L1.1.2.7" localSheetId="8">P1_T1?L1.1.2.7,P2_T1?L1.1.2.7,P3_T1?L1.1.2.7</definedName>
    <definedName name="T1?L1.1.2.7">P1_T1?L1.1.2.7,P2_T1?L1.1.2.7,P3_T1?L1.1.2.7</definedName>
    <definedName name="T1?L1.1.2.7.1" localSheetId="8">P1_T1?L1.1.2.7.1,P2_T1?L1.1.2.7.1,P3_T1?L1.1.2.7.1</definedName>
    <definedName name="T1?L1.1.2.7.1">P1_T1?L1.1.2.7.1,P2_T1?L1.1.2.7.1,P3_T1?L1.1.2.7.1</definedName>
    <definedName name="T1?L2" localSheetId="8">#REF!</definedName>
    <definedName name="T1?L2">#REF!</definedName>
    <definedName name="T1?L3" localSheetId="8">#REF!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[70]1'!$G$14:$L$66,'[70]1'!$N$14:$S$66,'[70]1'!$U$14:$Z$66,'[70]1'!$U$77:$Z$122,'[70]1'!$N$77:$S$122,'[70]1'!$G$77:$L$122,'[70]1'!$G$140:$L$185,'[70]1'!$N$140:$S$185,'[70]1'!$U$140:$Z$185,'[70]1'!$U$207:$Z$252,'[70]1'!$N$207:$S$252,'[70]1'!$G$207:$L$252,'[70]1'!$G$275:$L$320,'[70]1'!$N$275:$S$320,'[70]1'!$U$275:$Z$320</definedName>
    <definedName name="T1_Unprotected">#REF!,#REF!,#REF!,#REF!,#REF!,#REF!,#REF!,#REF!</definedName>
    <definedName name="T10?axis?R?ДОГОВОР">'[69]10'!$D$9:$L$11, '[69]10'!$D$15:$L$17, '[69]10'!$D$21:$L$23, '[69]10'!$D$27:$L$29</definedName>
    <definedName name="T10?axis?R?ДОГОВОР?">'[69]10'!$B$9:$B$11, '[69]10'!$B$15:$B$17, '[69]10'!$B$21:$B$23, '[69]10'!$B$27:$B$29</definedName>
    <definedName name="T10?axis?ПРД?БАЗ">'[69]10'!$I$6:$J$31,'[69]10'!$F$6:$G$31</definedName>
    <definedName name="T10?axis?ПРД?ПРЕД">'[69]10'!$K$6:$L$31,'[69]10'!$D$6:$E$31</definedName>
    <definedName name="T10?axis?ПРД?РЕГ">#REF!</definedName>
    <definedName name="T10?axis?ПФ?ПЛАН">'[69]10'!$I$6:$I$31,'[69]10'!$D$6:$D$31,'[69]10'!$K$6:$K$31,'[69]10'!$F$6:$F$31</definedName>
    <definedName name="T10?axis?ПФ?ФАКТ">'[69]10'!$J$6:$J$31,'[69]10'!$E$6:$E$31,'[69]10'!$L$6:$L$31,'[69]10'!$G$6:$G$31</definedName>
    <definedName name="T10?Data">'[69]10'!$D$6:$L$7, '[69]10'!$D$9:$L$11, '[69]10'!$D$13:$L$13, '[69]10'!$D$15:$L$17, '[69]10'!$D$19:$L$19, '[69]10'!$D$21:$L$23, '[69]10'!$D$25:$L$25, '[69]10'!$D$27:$L$29, '[69]10'!$D$31:$L$31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[16]TEHSHEET!#REF!</definedName>
    <definedName name="T10_OPT">#REF!</definedName>
    <definedName name="T10_ROZN">#REF!</definedName>
    <definedName name="T11?axis?R?ДОГОВОР">'[69]11'!$D$8:$L$11, '[69]11'!$D$15:$L$18, '[69]11'!$D$22:$L$23, '[69]11'!$D$29:$L$32, '[69]11'!$D$36:$L$39, '[69]11'!$D$43:$L$46, '[69]11'!$D$51:$L$54, '[69]11'!$D$58:$L$61, '[69]11'!$D$65:$L$68, '[69]11'!$D$72:$L$82</definedName>
    <definedName name="T11?axis?R?ДОГОВОР?">'[69]11'!$B$72:$B$82, '[69]11'!$B$65:$B$68, '[69]11'!$B$58:$B$61, '[69]11'!$B$51:$B$54, '[69]11'!$B$43:$B$46, '[69]11'!$B$36:$B$39, '[69]11'!$B$29:$B$33, '[69]11'!$B$22:$B$25, '[69]11'!$B$15:$B$18, '[69]11'!$B$8:$B$11</definedName>
    <definedName name="T11?axis?ПРД?БАЗ">'[69]11'!$I$6:$J$84,'[69]11'!$F$6:$G$84</definedName>
    <definedName name="T11?axis?ПРД?ПРЕД">'[69]11'!$K$6:$L$84,'[69]11'!$D$6:$E$84</definedName>
    <definedName name="T11?axis?ПРД?РЕГ">'[71]услуги непроизводств.'!#REF!</definedName>
    <definedName name="T11?axis?ПФ?ПЛАН">'[69]11'!$I$6:$I$84,'[69]11'!$D$6:$D$84,'[69]11'!$K$6:$K$84,'[69]11'!$F$6:$F$84</definedName>
    <definedName name="T11?axis?ПФ?ФАКТ">'[69]11'!$J$6:$J$84,'[69]11'!$E$6:$E$84,'[69]11'!$L$6:$L$84,'[69]11'!$G$6:$G$84</definedName>
    <definedName name="T11?Data">#N/A</definedName>
    <definedName name="T11?Name">'[71]услуги непроизводств.'!#REF!</definedName>
    <definedName name="T11_Copy1">'[71]услуги непроизводств.'!#REF!</definedName>
    <definedName name="T11_Copy2">'[71]услуги непроизводств.'!#REF!</definedName>
    <definedName name="T11_Copy3">'[71]услуги непроизводств.'!#REF!</definedName>
    <definedName name="T11_Copy4">'[71]услуги непроизводств.'!#REF!</definedName>
    <definedName name="T11_Copy5">'[71]услуги непроизводств.'!#REF!</definedName>
    <definedName name="T11_Copy6">'[71]услуги непроизводств.'!#REF!</definedName>
    <definedName name="T11_Copy7.1">'[71]услуги непроизводств.'!#REF!</definedName>
    <definedName name="T11_Copy7.2">'[71]услуги непроизводств.'!#REF!</definedName>
    <definedName name="T11_Copy8">'[71]услуги непроизводств.'!#REF!</definedName>
    <definedName name="T11_Copy9">'[71]услуги непроизводств.'!#REF!</definedName>
    <definedName name="T12?axis?R?ДОГОВОР">#REF!</definedName>
    <definedName name="T12?axis?R?ДОГОВОР?">#REF!</definedName>
    <definedName name="T12?axis?ПРД?БАЗ">'[69]12'!$J$6:$K$20,'[69]12'!$G$6:$H$20</definedName>
    <definedName name="T12?axis?ПРД?ПРЕД">'[69]12'!$L$6:$M$20,'[69]12'!$E$6:$F$20</definedName>
    <definedName name="T12?axis?ПРД?РЕГ">#REF!</definedName>
    <definedName name="T12?axis?ПФ?ПЛАН">'[69]12'!$J$6:$J$20,'[69]12'!$E$6:$E$20,'[69]12'!$L$6:$L$20,'[69]12'!$G$6:$G$20</definedName>
    <definedName name="T12?axis?ПФ?ФАКТ">'[69]12'!$K$6:$K$20,'[69]12'!$F$6:$F$20,'[69]12'!$M$6:$M$20,'[69]12'!$H$6:$H$20</definedName>
    <definedName name="T12?Data">'[69]12'!$E$6:$M$9,  '[69]12'!$E$11:$M$18,  '[69]12'!$E$20:$M$20</definedName>
    <definedName name="T12?item_ext?РОСТ">#REF!</definedName>
    <definedName name="T12?L1">#REF!</definedName>
    <definedName name="T12?L1.1">#REF!</definedName>
    <definedName name="T12?L2">#REF!</definedName>
    <definedName name="T12?L2.1">#REF!</definedName>
    <definedName name="T12?L2.1.x">'[69]12'!$A$16:$M$16, '[69]12'!$A$14:$M$14, '[69]12'!$A$12:$M$12, '[69]12'!$A$18:$M$18</definedName>
    <definedName name="T12?L2.x">'[69]12'!$A$15:$M$15, '[69]12'!$A$13:$M$13, '[69]12'!$A$11:$M$11, '[69]12'!$A$17:$M$17</definedName>
    <definedName name="T12?L3">#REF!</definedName>
    <definedName name="T12?Name">#REF!</definedName>
    <definedName name="T12?Table">#REF!</definedName>
    <definedName name="T12?Title">#REF!</definedName>
    <definedName name="T12?unit?ГА">'[69]12'!$E$16:$I$16, '[69]12'!$E$14:$I$14, '[69]12'!$E$9:$I$9, '[69]12'!$E$12:$I$12, '[69]12'!$E$18:$I$18, '[69]12'!$E$7:$I$7</definedName>
    <definedName name="T12?unit?ПРЦ">#REF!</definedName>
    <definedName name="T12?unit?ТРУБ">'[69]12'!$E$15:$I$15, '[69]12'!$E$13:$I$13, '[69]12'!$E$6:$I$6, '[69]12'!$E$8:$I$8, '[69]12'!$E$11:$I$11, '[69]12'!$E$17:$I$17, '[69]12'!$E$20:$I$20</definedName>
    <definedName name="T12_Copy">#REF!</definedName>
    <definedName name="T13?axis?ПРД?БАЗ">'[69]13'!$I$6:$J$16,'[69]13'!$F$6:$G$16</definedName>
    <definedName name="T13?axis?ПРД?ПРЕД">'[69]13'!$K$6:$L$16,'[69]13'!$D$6:$E$16</definedName>
    <definedName name="T13?axis?ПРД?РЕГ">#REF!</definedName>
    <definedName name="T13?axis?ПФ?ПЛАН">'[69]13'!$I$6:$I$16,'[69]13'!$D$6:$D$16,'[69]13'!$K$6:$K$16,'[69]13'!$F$6:$F$16</definedName>
    <definedName name="T13?axis?ПФ?ФАКТ">'[69]13'!$J$6:$J$16,'[69]13'!$E$6:$E$16,'[69]13'!$L$6:$L$16,'[69]13'!$G$6:$G$16</definedName>
    <definedName name="T13?Data">'[69]13'!$D$6:$L$7, '[69]13'!$D$8:$L$8, '[69]13'!$D$9:$L$16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'[69]13'!$D$14:$H$14,'[69]13'!$D$11:$H$11</definedName>
    <definedName name="T13?unit?ТГКАЛ">#REF!</definedName>
    <definedName name="T13?unit?ТМКБ">'[69]13'!$D$13:$H$13,'[69]13'!$D$10:$H$10</definedName>
    <definedName name="T13?unit?ТРУБ">'[69]13'!$D$12:$H$12,'[69]13'!$D$15:$H$16,'[69]13'!$D$8:$H$9</definedName>
    <definedName name="T14?axis?R?ВРАС">#REF!</definedName>
    <definedName name="T14?axis?R?ВРАС?">#REF!</definedName>
    <definedName name="T14?axis?ПРД?БАЗ">'[69]14'!$J$6:$K$20,'[69]14'!$G$6:$H$20</definedName>
    <definedName name="T14?axis?ПРД?ПРЕД">'[69]14'!$L$6:$M$20,'[69]14'!$E$6:$F$20</definedName>
    <definedName name="T14?axis?ПРД?РЕГ">#REF!</definedName>
    <definedName name="T14?axis?ПФ?ПЛАН">'[69]14'!$G$6:$G$20,'[69]14'!$J$6:$J$20,'[69]14'!$L$6:$L$20,'[69]14'!$E$6:$E$20</definedName>
    <definedName name="T14?axis?ПФ?ФАКТ">'[69]14'!$H$6:$H$20,'[69]14'!$K$6:$K$20,'[69]14'!$M$6:$M$20,'[69]14'!$F$6:$F$20</definedName>
    <definedName name="T14?Data">'[69]14'!$E$7:$M$18,  '[69]14'!$E$20:$M$20</definedName>
    <definedName name="T14?item_ext?РОСТ">#REF!</definedName>
    <definedName name="T14?L1">'[69]14'!$A$13:$M$13, '[69]14'!$A$10:$M$10, '[69]14'!$A$7:$M$7, '[69]14'!$A$16:$M$16</definedName>
    <definedName name="T14?L1.1">'[69]14'!$A$14:$M$14, '[69]14'!$A$11:$M$11, '[69]14'!$A$8:$M$8, '[69]14'!$A$17:$M$17</definedName>
    <definedName name="T14?L1.2">'[69]14'!$A$15:$M$15, '[69]14'!$A$12:$M$12, '[69]14'!$A$9:$M$9, '[69]14'!$A$18:$M$18</definedName>
    <definedName name="T14?L2">#REF!</definedName>
    <definedName name="T14?Name">#REF!</definedName>
    <definedName name="T14?Table">#REF!</definedName>
    <definedName name="T14?Title">#REF!</definedName>
    <definedName name="T14?unit?ПРЦ">'[69]14'!$E$15:$I$15, '[69]14'!$E$12:$I$12, '[69]14'!$E$9:$I$9, '[69]14'!$E$18:$I$18, '[69]14'!$J$6:$M$20</definedName>
    <definedName name="T14?unit?ТРУБ">'[69]14'!$E$13:$I$14, '[69]14'!$E$10:$I$11, '[69]14'!$E$7:$I$8, '[69]14'!$E$16:$I$17, '[69]14'!$E$20:$I$20</definedName>
    <definedName name="T14_Copy">#REF!</definedName>
    <definedName name="T15?axis?ПРД?БАЗ">'[69]15'!$I$6:$J$11,'[69]15'!$F$6:$G$11</definedName>
    <definedName name="T15?axis?ПРД?ПРЕД">'[69]15'!$K$6:$L$11,'[69]15'!$D$6:$E$11</definedName>
    <definedName name="T15?axis?ПФ?ПЛАН">'[69]15'!$I$6:$I$11,'[69]15'!$D$6:$D$11,'[69]15'!$K$6:$K$11,'[69]15'!$F$6:$F$11</definedName>
    <definedName name="T15?axis?ПФ?ФАКТ">'[69]15'!$J$6:$J$11,'[69]15'!$E$6:$E$11,'[69]15'!$L$6:$L$11,'[69]15'!$G$6:$G$11</definedName>
    <definedName name="T15?Columns">#REF!</definedName>
    <definedName name="T15?item_ext?РОСТ">[71]экология!#REF!</definedName>
    <definedName name="T15?ItemComments">#REF!</definedName>
    <definedName name="T15?Items">#REF!</definedName>
    <definedName name="T15?Name">[71]экология!#REF!</definedName>
    <definedName name="T15?Scope">#REF!</definedName>
    <definedName name="T15?unit?ПРЦ">[71]экология!#REF!</definedName>
    <definedName name="T15?ВРАС">#REF!</definedName>
    <definedName name="T15_Change1">'[72]15'!$L$9:$L$14,'[72]15'!$L$16:$L$17,'[72]15'!$L$19:$L$21,'[72]15'!$L$25:$L$29,'[72]15'!$L$31:$L$34,'[72]15'!$L$36:$L$73,'[72]15'!$L$77:$L$78</definedName>
    <definedName name="T15_Data">'[72]15'!$E$82:$H$88,'[72]15'!$E$75:$H$79,'[72]15'!$E$36:$H$73,'[72]15'!$E$31:$H$34,'[72]15'!$E$25:$H$29,'[72]15'!$E$9:$H$23,'[72]15'!$I$9:$K$14,'[72]15'!$I$16:$K$17,'[72]15'!$I$19:$K$21,'[72]15'!$I$25:$K$29,'[72]15'!$I$31:$K$34,'[72]15'!$I$36:$K$73,'[72]15'!$I$77:$K$78,'[72]15'!$I$82:$K$83,'[72]15'!$I$85:$K$88</definedName>
    <definedName name="T15_Protect">'[44]15'!$E$25:$I$29,'[44]15'!$E$31:$I$34,'[44]15'!$E$36:$I$40,'[44]15'!$E$44:$I$45,'[44]15'!$E$9:$I$17,'[44]15'!$B$36:$B$40,'[44]15'!$E$19:$I$21</definedName>
    <definedName name="T15_Protected">'[72]15'!$E$9:$K$23,'[72]15'!$E$25:$K$34,'[72]15'!$E$36:$K$73,'[72]15'!$E$75:$K$79,'[72]15'!$E$81:$K$88</definedName>
    <definedName name="T15_write1">'[72]15'!$L$9:$L$23,'[72]15'!$L$25:$L$29,'[72]15'!$L$31:$L$34,'[72]15'!$L$36:$L$79,'[72]15'!$L$84</definedName>
    <definedName name="T16?axis?R?ДОГОВОР">#N/A</definedName>
    <definedName name="T16?axis?R?ДОГОВОР?">#N/A</definedName>
    <definedName name="T16?axis?R?ОРГ">#REF!</definedName>
    <definedName name="T16?axis?R?ОРГ?">#REF!</definedName>
    <definedName name="T16?axis?ПРД?БАЗ">'[69]16'!$J$6:$K$88,               '[69]16'!$G$6:$H$88</definedName>
    <definedName name="T16?axis?ПРД?ПРЕД">'[69]16'!$L$6:$M$88,               '[69]16'!$E$6:$F$88</definedName>
    <definedName name="T16?axis?ПРД?РЕГ">#REF!</definedName>
    <definedName name="T16?axis?ПФ?ПЛАН">'[69]16'!$J$6:$J$88,               '[69]16'!$E$6:$E$88,               '[69]16'!$L$6:$L$88,               '[69]16'!$G$6:$G$88</definedName>
    <definedName name="T16?axis?ПФ?ФАКТ">'[69]16'!$K$6:$K$88,               '[69]16'!$F$6:$F$88,               '[69]16'!$M$6:$M$88,               '[69]16'!$H$6:$H$88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'[72]16'!$N$7,'[72]16'!$N$10:$N$11,'[72]16'!$N$13:$N$14,'[72]16'!$N$17,'[72]16'!$N$20,'[72]16'!$N$23,'[72]16'!$N$26,'[72]16'!$N$29,'[72]16'!$N$33:$N$34,'[72]16'!$N$38:$N$40,'[72]16'!$N$44</definedName>
    <definedName name="T16_Copy">#REF!</definedName>
    <definedName name="T16_Copy2">#REF!</definedName>
    <definedName name="T16_Data">'[72]16'!$G$7:$M$7,'[72]16'!$G$10:$M$15,'[72]16'!$G$17:$M$18,'[72]16'!$G$20:$M$21,'[72]16'!$G$23:$M$24,'[72]16'!$G$26:$M$27,'[72]16'!$G$29:$M$31,'[72]16'!$G$33:$M$35,'[72]16'!$G$37:$M$41,'[72]16'!$G$43:$M$47</definedName>
    <definedName name="T16_Protect" localSheetId="8">'[44]16'!$G$44:$K$44,'[44]16'!$G$7:$K$8,P1_T16_Protect</definedName>
    <definedName name="T16_Protect">'[44]16'!$G$44:$K$44,'[44]16'!$G$7:$K$8,P1_T16_Protect</definedName>
    <definedName name="T17.1?axis?C?НП">'[69]17.1'!$E$6:$L$16, '[69]17.1'!$E$18:$L$28</definedName>
    <definedName name="T17.1?axis?C?НП?">#REF!</definedName>
    <definedName name="T17.1?axis?ПРД?БАЗ">#REF!</definedName>
    <definedName name="T17.1?axis?ПРД?РЕГ">#REF!</definedName>
    <definedName name="T17.1?Data">'[69]17.1'!$E$6:$L$16, '[69]17.1'!$N$6:$N$16, '[69]17.1'!$E$18:$L$28, '[69]17.1'!$N$18:$N$28</definedName>
    <definedName name="T17.1?Equipment">#REF!</definedName>
    <definedName name="T17.1?item_ext?ВСЕГО">'[69]17.1'!$N$6:$N$16, '[69]17.1'!$N$18:$N$28</definedName>
    <definedName name="T17.1?ItemComments">#REF!</definedName>
    <definedName name="T17.1?Items">#REF!</definedName>
    <definedName name="T17.1?L1">'[69]17.1'!$A$6:$N$6, '[69]17.1'!$A$18:$N$18</definedName>
    <definedName name="T17.1?L2">'[69]17.1'!$A$7:$N$7, '[69]17.1'!$A$19:$N$19</definedName>
    <definedName name="T17.1?L3">'[69]17.1'!$A$8:$N$8, '[69]17.1'!$A$20:$N$20</definedName>
    <definedName name="T17.1?L3.1">'[69]17.1'!$A$9:$N$9, '[69]17.1'!$A$21:$N$21</definedName>
    <definedName name="T17.1?L4">'[69]17.1'!$A$10:$N$10, '[69]17.1'!$A$22:$N$22</definedName>
    <definedName name="T17.1?L4.1">'[69]17.1'!$A$11:$N$11, '[69]17.1'!$A$23:$N$23</definedName>
    <definedName name="T17.1?L5">'[69]17.1'!$A$12:$N$12, '[69]17.1'!$A$24:$N$24</definedName>
    <definedName name="T17.1?L5.1">'[69]17.1'!$A$13:$N$13, '[69]17.1'!$A$25:$N$25</definedName>
    <definedName name="T17.1?L6">'[69]17.1'!$A$14:$N$14, '[69]17.1'!$A$26:$N$26</definedName>
    <definedName name="T17.1?L7">'[69]17.1'!$A$15:$N$15, '[69]17.1'!$A$27:$N$27</definedName>
    <definedName name="T17.1?L8">'[69]17.1'!$A$16:$N$16, '[69]17.1'!$A$28:$N$28</definedName>
    <definedName name="T17.1?Name">#REF!</definedName>
    <definedName name="T17.1?Scope">#REF!</definedName>
    <definedName name="T17.1?Table">#REF!</definedName>
    <definedName name="T17.1?Title">#REF!</definedName>
    <definedName name="T17.1?unit?РУБ">'[69]17.1'!$D$9:$N$9, '[69]17.1'!$D$11:$N$11, '[69]17.1'!$D$13:$N$13, '[69]17.1'!$D$21:$N$21, '[69]17.1'!$D$23:$N$23, '[69]17.1'!$D$25:$N$25</definedName>
    <definedName name="T17.1?unit?ТРУБ">'[69]17.1'!$D$8:$N$8, '[69]17.1'!$D$10:$N$10, '[69]17.1'!$D$12:$N$12, '[69]17.1'!$D$14:$N$16, '[69]17.1'!$D$20:$N$20, '[69]17.1'!$D$22:$N$22, '[69]17.1'!$D$24:$N$24, '[69]17.1'!$D$26:$N$28</definedName>
    <definedName name="T17.1?unit?ЧДН">'[69]17.1'!$D$7:$N$7, '[69]17.1'!$D$19:$N$19</definedName>
    <definedName name="T17.1?unit?ЧЕЛ">'[69]17.1'!$D$18:$N$18, '[69]17.1'!$D$6:$N$6</definedName>
    <definedName name="T17.1_Copy">#REF!</definedName>
    <definedName name="T17.1_Protect">'[44]17.1'!$D$14:$F$17,'[44]17.1'!$D$19:$F$22,'[44]17.1'!$I$9:$I$12,'[44]17.1'!$I$14:$I$17,'[44]17.1'!$I$19:$I$22,'[44]17.1'!$D$9:$F$12</definedName>
    <definedName name="T17?axis?ПРД?БАЗ">'[69]17'!$I$6:$J$13,'[69]17'!$F$6:$G$13</definedName>
    <definedName name="T17?axis?ПРД?ПРЕД">'[69]17'!$K$6:$L$13,'[69]17'!$D$6:$E$13</definedName>
    <definedName name="T17?axis?ПРД?РЕГ">#REF!</definedName>
    <definedName name="T17?axis?ПФ?ПЛАН">'[69]17'!$I$6:$I$13,'[69]17'!$D$6:$D$13,'[69]17'!$K$6:$K$13,'[69]17'!$F$6:$F$13</definedName>
    <definedName name="T17?axis?ПФ?ФАКТ">'[69]17'!$J$6:$J$13,'[69]17'!$E$6:$E$13,'[69]17'!$L$6:$L$13,'[69]17'!$G$6:$G$13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'[27]29'!$M$26:$M$33,'[27]29'!$P$26:$P$33,'[27]29'!$G$52:$G$59,'[27]29'!$J$52:$J$59,'[27]29'!$M$52:$M$59,'[27]29'!$P$52:$P$59,'[27]29'!$G$26:$G$33,'[27]29'!$J$26:$J$33</definedName>
    <definedName name="T17?unit?РУБ.ГКАЛ" localSheetId="8">'[27]29'!$O$18:$O$25,P1_T17?unit?РУБ.ГКАЛ,P2_T17?unit?РУБ.ГКАЛ</definedName>
    <definedName name="T17?unit?РУБ.ГКАЛ">'[27]29'!$O$18:$O$25,P1_T17?unit?РУБ.ГКАЛ,P2_T17?unit?РУБ.ГКАЛ</definedName>
    <definedName name="T17?unit?ТГКАЛ" localSheetId="8">'[27]29'!$P$18:$P$25,P1_T17?unit?ТГКАЛ,P2_T17?unit?ТГКАЛ</definedName>
    <definedName name="T17?unit?ТГКАЛ">'[27]29'!$P$18:$P$25,P1_T17?unit?ТГКАЛ,P2_T17?unit?ТГКАЛ</definedName>
    <definedName name="T17?unit?ТРУБ">#REF!</definedName>
    <definedName name="T17?unit?ТРУБ.ГКАЛЧ.МЕС">'[27]29'!$L$26:$L$33,'[27]29'!$O$26:$O$33,'[27]29'!$F$52:$F$59,'[27]29'!$I$52:$I$59,'[27]29'!$L$52:$L$59,'[27]29'!$O$52:$O$59,'[27]29'!$F$26:$F$33,'[27]29'!$I$26:$I$33</definedName>
    <definedName name="T17?unit?ЧДН">#REF!</definedName>
    <definedName name="T17?unit?ЧЕЛ">#REF!</definedName>
    <definedName name="T17_1_Change1">'[72]17.1'!$L$9:$L$12,'[72]17.1'!$L$14:$L$17,'[72]17.1'!$L$19:$L$22</definedName>
    <definedName name="T17_Protect" localSheetId="8">'[44]21.3'!$E$66:$I$69,'[44]21.3'!$E$10:$I$10,P1_T17_Protect</definedName>
    <definedName name="T17_Protect">'[44]21.3'!$E$66:$I$69,'[44]21.3'!$E$10:$I$10,P1_T17_Protect</definedName>
    <definedName name="T17_Protection">#N/A</definedName>
    <definedName name="T18.1?Data" localSheetId="8">P1_T18.1?Data,P2_T18.1?Data</definedName>
    <definedName name="T18.1?Data">P1_T18.1?Data,P2_T18.1?Data</definedName>
    <definedName name="T18.2?Columns" localSheetId="8">#REF!</definedName>
    <definedName name="T18.2?Columns">#REF!</definedName>
    <definedName name="T18.2?item_ext?СБЫТ" localSheetId="8">'[44]18.2'!#REF!,'[44]18.2'!#REF!</definedName>
    <definedName name="T18.2?item_ext?СБЫТ">'[44]18.2'!#REF!,'[44]18.2'!#REF!</definedName>
    <definedName name="T18.2?ItemComments">#REF!</definedName>
    <definedName name="T18.2?Items">#REF!</definedName>
    <definedName name="T18.2?Scope">#REF!</definedName>
    <definedName name="T18.2?Units">#REF!</definedName>
    <definedName name="T18.2?ВРАС">'[44]18.2'!$B$34:$B$38,'[44]18.2'!$B$28:$B$30</definedName>
    <definedName name="T18.2_Protect" localSheetId="8">'[44]18.2'!$F$58:$J$59,'[44]18.2'!$F$62:$J$62,'[44]18.2'!$F$64:$J$67,'[44]18.2'!$F$6:$J$8,P1_T18.2_Protect</definedName>
    <definedName name="T18.2_Protect">'[44]18.2'!$F$58:$J$59,'[44]18.2'!$F$62:$J$62,'[44]18.2'!$F$64:$J$67,'[44]18.2'!$F$6:$J$8,P1_T18.2_Protect</definedName>
    <definedName name="T18?axis?R?ДОГОВОР">'[69]18'!$D$14:$L$16,'[69]18'!$D$20:$L$22,'[69]18'!$D$26:$L$28,'[69]18'!$D$32:$L$34,'[69]18'!$D$38:$L$40,'[69]18'!$D$8:$L$10</definedName>
    <definedName name="T18?axis?R?ДОГОВОР?">'[69]18'!$B$14:$B$16,'[69]18'!$B$20:$B$22,'[69]18'!$B$26:$B$28,'[69]18'!$B$32:$B$34,'[69]18'!$B$38:$B$40,'[69]18'!$B$8:$B$10</definedName>
    <definedName name="T18?axis?ПРД?БАЗ">'[69]18'!$I$6:$J$42,'[69]18'!$F$6:$G$42</definedName>
    <definedName name="T18?axis?ПРД?ПРЕД">'[69]18'!$K$6:$L$42,'[69]18'!$D$6:$E$42</definedName>
    <definedName name="T18?axis?ПФ?ПЛАН">'[69]18'!$I$6:$I$42,'[69]18'!$D$6:$D$42,'[69]18'!$K$6:$K$42,'[69]18'!$F$6:$F$42</definedName>
    <definedName name="T18?axis?ПФ?ФАКТ">'[69]18'!$J$6:$J$42,'[69]18'!$E$6:$E$42,'[69]18'!$L$6:$L$42,'[69]18'!$G$6:$G$42</definedName>
    <definedName name="T18_2_Change1">'[72]18.2'!$M$6:$M$8,'[72]18.2'!$M$12:$M$19,'[72]18.2'!$M$22:$M$25,'[72]18.2'!$M$28:$M$40,'[72]18.2'!$M$42,'[72]18.2'!$M$44:$M$55,'[72]18.2'!$M$59:$M$64,'[72]18.2'!$M$71,'[72]18.2'!$M$75:$M$76,'[72]18.2'!$M$79,'[72]18.2'!$M$81:$M$84</definedName>
    <definedName name="T18_2_Data">'[72]18.2'!$F$6:$L$9,'[72]18.2'!$F$11:$L$20,'[72]18.2'!$F$22:$L$26,'[72]18.2'!$F$28:$L$40,'[72]18.2'!$F$42:$L$42,'[72]18.2'!$F$44:$L$55,'[72]18.2'!$F$59:$L$65,'[72]18.2'!$F$67:$L$73,'[72]18.2'!$F$75:$L$76,'[72]18.2'!$F$57:$K$57</definedName>
    <definedName name="T18_Copy1">[71]страховые!#REF!</definedName>
    <definedName name="T18_Copy2">[71]страховые!#REF!</definedName>
    <definedName name="T18_Copy3">[71]страховые!#REF!</definedName>
    <definedName name="T18_Copy4">[71]страховые!#REF!</definedName>
    <definedName name="T18_Copy5">[71]страховые!#REF!</definedName>
    <definedName name="T18_Copy6">[71]страховые!#REF!</definedName>
    <definedName name="T19.1.1?Data" localSheetId="8">P1_T19.1.1?Data,P2_T19.1.1?Data</definedName>
    <definedName name="T19.1.1?Data">P1_T19.1.1?Data,P2_T19.1.1?Data</definedName>
    <definedName name="T19.1.2?Data" localSheetId="8">P1_T19.1.2?Data,P2_T19.1.2?Data</definedName>
    <definedName name="T19.1.2?Data">P1_T19.1.2?Data,P2_T19.1.2?Data</definedName>
    <definedName name="T19.2?Data" localSheetId="8">P1_T19.2?Data,P2_T19.2?Data</definedName>
    <definedName name="T19.2?Data">P1_T19.2?Data,P2_T19.2?Data</definedName>
    <definedName name="T19?axis?R?ВРАС?" localSheetId="8">[71]НИОКР!#REF!</definedName>
    <definedName name="T19?axis?R?ВРАС?">[71]НИОКР!#REF!</definedName>
    <definedName name="T19?axis?R?ДОГОВОР">'[69]19'!$E$8:$M$9,'[69]19'!$E$13:$M$14,'[69]19'!$E$18:$M$18,'[69]19'!$E$26:$M$27,'[69]19'!$E$22:$M$22</definedName>
    <definedName name="T19?axis?R?ДОГОВОР?">'[69]19'!$A$8:$A$9,'[69]19'!$A$13:$A$14,'[69]19'!$A$18,'[69]19'!$A$26:$A$27,'[69]19'!$A$22</definedName>
    <definedName name="T19?axis?ПРД?БАЗ">'[69]19'!$J$6:$K$30,'[69]19'!$G$6:$H$30</definedName>
    <definedName name="T19?axis?ПРД?ПРЕД">'[69]19'!$L$6:$M$30,'[69]19'!$E$6:$F$30</definedName>
    <definedName name="T19?axis?ПФ?ПЛАН">'[69]19'!$J$6:$J$30,'[69]19'!$E$6:$E$30,'[69]19'!$L$6:$L$30,'[69]19'!$G$6:$G$30</definedName>
    <definedName name="T19?axis?ПФ?ФАКТ">'[69]19'!$K$6:$K$30,'[69]19'!$F$6:$F$30,'[69]19'!$M$6:$M$30,'[69]19'!$H$6:$H$30</definedName>
    <definedName name="T19?Data">'[27]19'!$J$8:$M$16,'[27]19'!$C$8:$H$16</definedName>
    <definedName name="T19?item_ext?РОСТ">[71]НИОКР!#REF!</definedName>
    <definedName name="T19?L1">'[69]19'!$A$16:$M$16, '[69]19'!$A$11:$M$11, '[69]19'!$A$6:$M$6, '[69]19'!$A$20:$M$20, '[69]19'!$A$24:$M$24</definedName>
    <definedName name="T19?L1.x">'[69]19'!$A$18:$M$18, '[69]19'!$A$13:$M$14, '[69]19'!$A$8:$M$9, '[69]19'!$A$22:$M$22, '[69]19'!$A$26:$M$27</definedName>
    <definedName name="T19?Name">[71]НИОКР!#REF!</definedName>
    <definedName name="T19?unit?ПРЦ">[71]НИОКР!#REF!</definedName>
    <definedName name="T19_Copy">[71]НИОКР!#REF!</definedName>
    <definedName name="T19_Copy2">[71]НИОКР!#REF!</definedName>
    <definedName name="T19_Protection">'[27]19'!$E$13:$H$13,'[27]19'!$E$15:$H$15,'[27]19'!$J$8:$M$11,'[27]19'!$J$13:$M$13,'[27]19'!$J$15:$M$15,'[27]19'!$E$4:$H$4,'[27]19'!$J$4:$M$4,'[27]19'!$E$8:$H$11</definedName>
    <definedName name="T2.1?Data">#N/A</definedName>
    <definedName name="T2.1?Protection" localSheetId="8">'неучт расходы '!P6_T2.1?Protection</definedName>
    <definedName name="T2.1?Protection">P6_T2.1?Protection</definedName>
    <definedName name="T2.1_DiapProt">'[46]2007 (Min)'!$G$47:$H$47,'[46]2007 (Min)'!$K$44:$L$44,'[46]2007 (Min)'!$K$47:$L$47,'[46]2007 (Min)'!$O$44:$P$44,'[46]2007 (Min)'!$O$47:$P$47</definedName>
    <definedName name="T2.1_Protect" localSheetId="8">P4_T2.1_Protect,P5_T2.1_Protect,P6_T2.1_Protect,P7_T2.1_Protect</definedName>
    <definedName name="T2.1_Protect">P4_T2.1_Protect,P5_T2.1_Protect,P6_T2.1_Protect,P7_T2.1_Protect</definedName>
    <definedName name="T2.2?Protection" localSheetId="8">P3_T2.2?Protection,P4_T2.2?Protection</definedName>
    <definedName name="T2.2?Protection">P3_T2.2?Protection,P4_T2.2?Protection</definedName>
    <definedName name="T2.2_DiapProt" localSheetId="8">'[46]2007 (Max)'!$G$28,P1_T2.2_DiapProt</definedName>
    <definedName name="T2.2_DiapProt">'[46]2007 (Max)'!$G$28,P1_T2.2_DiapProt</definedName>
    <definedName name="T2.3_Protect">'[44]2.3'!$F$30:$G$34,'[44]2.3'!$H$24:$K$28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'[69]2'!$I$6:$J$19,'[69]2'!$F$6:$G$19</definedName>
    <definedName name="T2?axis?ПРД?ПРЕД">'[69]2'!$K$6:$L$19,'[69]2'!$D$6:$E$19</definedName>
    <definedName name="T2?axis?ПРД?РЕГ">#REF!</definedName>
    <definedName name="T2?axis?ПРД2?2005">#REF!,#REF!</definedName>
    <definedName name="T2?axis?ПРД2?2006">#REF!,#REF!</definedName>
    <definedName name="T2?axis?ПФ?ПЛАН">'[69]2'!$I$6:$I$19,'[69]2'!$D$6:$D$19,'[69]2'!$K$6:$K$19,'[69]2'!$F$6:$F$19</definedName>
    <definedName name="T2?axis?ПФ?ФАКТ">'[69]2'!$J$6:$J$19,'[69]2'!$E$6:$E$19,'[69]2'!$L$6:$L$19,'[69]2'!$G$6:$G$19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8">P1_T2?Protection,P2_T2?Protection</definedName>
    <definedName name="T2?Protection">P1_T2?Protection,P2_T2?Protection</definedName>
    <definedName name="T2?Region" localSheetId="8">#REF!</definedName>
    <definedName name="T2?Region">#REF!</definedName>
    <definedName name="T2?Scope" localSheetId="8">#REF!</definedName>
    <definedName name="T2?Scope">#REF!</definedName>
    <definedName name="T2?Table">#REF!</definedName>
    <definedName name="T2?Title">#REF!</definedName>
    <definedName name="T2?unit?КВТЧ.ГКАЛ">#REF!</definedName>
    <definedName name="T2?unit?МКБ" localSheetId="8">#REF!,#REF!,#REF!,#REF!</definedName>
    <definedName name="T2?unit?МКБ">#REF!,#REF!,#REF!,#REF!</definedName>
    <definedName name="T2?unit?МКВТЧ">'[69]2'!$D$6:$H$8,   '[69]2'!$D$10:$H$10,   '[69]2'!$D$12:$H$13,   '[69]2'!$D$15:$H$15</definedName>
    <definedName name="T2?unit?МКУБ">#REF!,#REF!,#REF!,#REF!</definedName>
    <definedName name="T2?unit?ПРЦ">'[69]2'!$D$9:$H$9,   '[69]2'!$D$14:$H$14,   '[69]2'!$I$6:$L$19,   '[69]2'!$D$18:$H$18</definedName>
    <definedName name="T2?unit?РУБ.МКБ">#REF!,#REF!,#REF!,#REF!</definedName>
    <definedName name="T2?unit?ТГКАЛ">'[69]2'!$D$16:$H$17,   '[69]2'!$D$19:$H$19</definedName>
    <definedName name="T2?unit?ТРУБ">#REF!,#REF!,#REF!,#REF!</definedName>
    <definedName name="T2?unit?ТЫС.МКБ">#REF!,#REF!,#REF!,#REF!</definedName>
    <definedName name="T2_">#REF!</definedName>
    <definedName name="T2_1_Protect" localSheetId="8">P4_T2_1_Protect,P5_T2_1_Protect,P6_T2_1_Protect,P7_T2_1_Protect</definedName>
    <definedName name="T2_1_Protect">P4_T2_1_Protect,P5_T2_1_Protect,P6_T2_1_Protect,P7_T2_1_Protect</definedName>
    <definedName name="T2_2_Protect" localSheetId="8">P4_T2_2_Protect,P5_T2_2_Protect,P6_T2_2_Protect,P7_T2_2_Protect</definedName>
    <definedName name="T2_2_Protect">P4_T2_2_Protect,P5_T2_2_Protect,P6_T2_2_Protect,P7_T2_2_Protect</definedName>
    <definedName name="T2_Add_Town" localSheetId="8">#REF!</definedName>
    <definedName name="T2_Add_Town">#REF!</definedName>
    <definedName name="T2_Copy" localSheetId="8">#REF!</definedName>
    <definedName name="T2_Copy">#REF!</definedName>
    <definedName name="T2_DiapProt" localSheetId="8">P1_T2_DiapProt,P2_T2_DiapProt</definedName>
    <definedName name="T2_DiapProt">P1_T2_DiapProt,P2_T2_DiapProt</definedName>
    <definedName name="T2_Protect" localSheetId="8">P4_T2_Protect,P5_T2_Protect,P6_T2_Protect</definedName>
    <definedName name="T2_Protect">P4_T2_Protect,P5_T2_Protect,P6_T2_Protect</definedName>
    <definedName name="T2_unpr_all">'[70]2'!$G$13:$L$58,'[70]2'!$N$13:$S$58,'[70]2'!$U$13:$Z$58,'[70]2'!$G$74:$L$119,'[70]2'!$N$74:$S$119,'[70]2'!$U$74:$Z$120,'[70]2'!$Z$119:$Z$120,'[70]2'!$N$134:$S$180,'[70]2'!$U$134:$Z$180,'[70]2'!$N$195:$S$241,'[70]2'!$U$195:$Z$241,'[70]2'!$N$257:$R$268,'[70]2'!$S$257:$S$302,'[70]2'!$N$269:$R$302,'[70]2'!$U$257:$Z$302,'[70]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'[69]20'!$G$7:$O$26,       '[69]20'!$G$28:$O$41</definedName>
    <definedName name="T20?axis?R?ДОГОВОР?">'[69]20'!$D$7:$D$26,       '[69]20'!$D$28:$D$41</definedName>
    <definedName name="T20?axis?ПРД?БАЗ">'[69]20'!$L$6:$M$42,  '[69]20'!$I$6:$J$42</definedName>
    <definedName name="T20?axis?ПРД?ПРЕД">'[69]20'!$N$6:$O$41,  '[69]20'!$G$6:$H$42</definedName>
    <definedName name="T20?axis?ПФ?ПЛАН">'[69]20'!$L$6:$L$42,  '[69]20'!$G$6:$G$42,  '[69]20'!$N$6:$N$42,  '[69]20'!$I$6:$I$42</definedName>
    <definedName name="T20?axis?ПФ?ФАКТ">'[69]20'!$M$6:$M$42,  '[69]20'!$H$6:$H$42,  '[69]20'!$O$6:$O$42,  '[69]20'!$J$6:$J$42</definedName>
    <definedName name="T20?Columns">#REF!</definedName>
    <definedName name="T20?Data">'[69]20'!$G$6:$O$6,       '[69]20'!$G$8:$O$25,       '[69]20'!$G$27:$O$27,       '[69]20'!$G$29:$O$40,       '[69]20'!$G$42:$O$42</definedName>
    <definedName name="T20?item_ext?РОСТ">[71]аренда!#REF!</definedName>
    <definedName name="T20?ItemComments">#REF!</definedName>
    <definedName name="T20?Items">#REF!</definedName>
    <definedName name="T20?L1.1">'[69]20'!$A$20:$O$20,'[69]20'!$A$17:$O$17,'[69]20'!$A$8:$O$8,'[69]20'!$A$11:$O$11,'[69]20'!$A$14:$O$14,'[69]20'!$A$23:$O$23</definedName>
    <definedName name="T20?L1.2">'[69]20'!$A$21:$O$21,'[69]20'!$A$18:$O$18,'[69]20'!$A$9:$O$9,'[69]20'!$A$12:$O$12,'[69]20'!$A$15:$O$15,'[69]20'!$A$24:$O$24</definedName>
    <definedName name="T20?L1.3">'[69]20'!$A$22:$O$22,'[69]20'!$A$19:$O$19,'[69]20'!$A$10:$O$10,'[69]20'!$A$13:$O$13,'[69]20'!$A$16:$O$16,'[69]20'!$A$25:$O$25</definedName>
    <definedName name="T20?L2.1">'[69]20'!$A$29:$O$29,   '[69]20'!$A$32:$O$32,   '[69]20'!$A$35:$O$35,   '[69]20'!$A$38:$O$38</definedName>
    <definedName name="T20?L2.2">'[69]20'!$A$30:$O$30,   '[69]20'!$A$33:$O$33,   '[69]20'!$A$36:$O$36,   '[69]20'!$A$39:$O$39</definedName>
    <definedName name="T20?L2.3">'[69]20'!$A$31:$O$31,   '[69]20'!$A$34:$O$34,   '[69]20'!$A$37:$O$37,   '[69]20'!$A$40:$O$40</definedName>
    <definedName name="T20?Name">[71]аренда!#REF!</definedName>
    <definedName name="T20?Scope">#REF!</definedName>
    <definedName name="T20?unit?МКВТЧ">'[27]20'!$C$13:$M$13,'[27]20'!$C$15:$M$19,'[27]20'!$C$8:$M$11</definedName>
    <definedName name="T20?unit?ПРЦ">[71]аренда!#REF!</definedName>
    <definedName name="T20_Change1">'[72]20'!$L$7,'[72]20'!$L$9:$L$10,'[72]20'!$L$13:$L$20</definedName>
    <definedName name="T20_Copy1">[71]аренда!#REF!</definedName>
    <definedName name="T20_Copy2">[71]аренда!#REF!</definedName>
    <definedName name="T20_Data">'[72]20'!$E$7:$K$7,'[72]20'!$E$9:$K$10,'[72]20'!$E$11:$K$11,'[72]20'!$E$13:$K$22,'[72]20'!$E$24:$K$24,'[72]20'!$E$25:$K$26,'[72]20'!$E$23:$K$23</definedName>
    <definedName name="T20_Protect">'[44]20'!$E$13:$I$20,'[44]20'!$E$9:$I$10</definedName>
    <definedName name="T20_Protection" localSheetId="8">'[27]20'!$E$8:$H$11,P1_T20_Protection</definedName>
    <definedName name="T20_Protection">'[27]20'!$E$8:$H$11,P1_T20_Protection</definedName>
    <definedName name="T21.2.1?Data" localSheetId="8">P1_T21.2.1?Data,P2_T21.2.1?Data</definedName>
    <definedName name="T21.2.1?Data">P1_T21.2.1?Data,P2_T21.2.1?Data</definedName>
    <definedName name="T21.2.2?Data" localSheetId="8">P1_T21.2.2?Data,P2_T21.2.2?Data</definedName>
    <definedName name="T21.2.2?Data">P1_T21.2.2?Data,P2_T21.2.2?Data</definedName>
    <definedName name="T21.3?Columns" localSheetId="8">#REF!</definedName>
    <definedName name="T21.3?Columns">#REF!</definedName>
    <definedName name="T21.3?item_ext?СБЫТ" localSheetId="8">'[44]21.3'!#REF!,'[44]21.3'!#REF!</definedName>
    <definedName name="T21.3?item_ext?СБЫТ">'[44]21.3'!#REF!,'[44]21.3'!#REF!</definedName>
    <definedName name="T21.3?ItemComments">#REF!</definedName>
    <definedName name="T21.3?Items">#REF!</definedName>
    <definedName name="T21.3?Scope">#REF!</definedName>
    <definedName name="T21.3?ВРАС">'[44]21.3'!$B$28:$B$42,'[44]21.3'!$B$60:$B$62</definedName>
    <definedName name="T21.3_Protect">'[44]21.3'!$E$19:$I$22,'[44]21.3'!$E$24:$I$25,'[44]21.3'!$B$28:$I$42,'[44]21.3'!$E$44:$I$44,'[44]21.3'!$E$47:$I$57,'[44]21.3'!$B$60:$I$62,'[44]21.3'!$E$13:$I$17</definedName>
    <definedName name="T21.4?Data" localSheetId="8">P1_T21.4?Data,P2_T21.4?Data</definedName>
    <definedName name="T21.4?Data">P1_T21.4?Data,P2_T21.4?Data</definedName>
    <definedName name="T21?axis?R?ДОГОВОР" localSheetId="8">#REF!</definedName>
    <definedName name="T21?axis?R?ДОГОВОР">#REF!</definedName>
    <definedName name="T21?axis?R?ДОГОВОР?" localSheetId="8">#REF!</definedName>
    <definedName name="T21?axis?R?ДОГОВОР?">#REF!</definedName>
    <definedName name="T21?axis?R?ПЭ">'[27]21'!$D$14:$S$16,'[27]21'!$D$26:$S$28,'[27]21'!$D$20:$S$22</definedName>
    <definedName name="T21?axis?R?ПЭ?">'[27]21'!$B$14:$B$16,'[27]21'!$B$26:$B$28,'[27]21'!$B$20:$B$22</definedName>
    <definedName name="T21?axis?ПРД?БАЗ">'[69]21'!$I$6:$J$18,'[69]21'!$F$6:$G$18</definedName>
    <definedName name="T21?axis?ПРД?ПРЕД">'[69]21'!$K$6:$L$18,'[69]21'!$D$6:$E$18</definedName>
    <definedName name="T21?axis?ПРД?РЕГ">#REF!</definedName>
    <definedName name="T21?axis?ПФ?ПЛАН">'[69]21'!$I$6:$I$18,'[69]21'!$D$6:$D$18,'[69]21'!$K$6:$K$18,'[69]21'!$F$6:$F$18</definedName>
    <definedName name="T21?axis?ПФ?ФАКТ">'[69]21'!$J$6:$J$18,'[69]21'!$E$6:$E$18,'[69]21'!$L$6:$L$18,'[69]21'!$G$6:$G$18</definedName>
    <definedName name="T21?Data">'[69]21'!$D$6:$L$9, '[69]21'!$D$11:$L$14, '[69]21'!$D$16:$L$18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'[72]21.3'!$L$10,'[72]21.3'!$L$13:$L$17,'[72]21.3'!$L$19:$L$21,'[72]21.3'!$L$24:$L$25,'[72]21.3'!$L$28:$L$30,'[72]21.3'!$L$40:$L$45,'[72]21.3'!$L$48:$L$50</definedName>
    <definedName name="T21_3_Data">'[72]21.3'!$K$10,'[72]21.3'!$E$12:$K$17,'[72]21.3'!$E$10:$J$10,'[72]21.3'!$E$19:$K$22,'[72]21.3'!$E$24:$K$26,'[72]21.3'!$E$28:$K$30,'[72]21.3'!$E$32:$K$33,'[72]21.3'!$E$35:$K$46,'[72]21.3'!$E$48:$K$50,'[72]21.3'!$E$52:$K$52,'[72]21.3'!$E$54:$K$57</definedName>
    <definedName name="T21_3_write1">'[72]21.3'!$L$10,'[72]21.3'!$L$12:$L$17,'[72]21.3'!$L$19:$L$22,'[72]21.3'!$L$24:$L$26,'[72]21.3'!$L$28:$L$30,'[72]21.3'!$L$32:$L$33,'[72]21.3'!$L$35:$L$46,'[72]21.3'!$L$48:$L$50,'[72]21.3'!$L$52,'[72]21.3'!$L$54:$L$57</definedName>
    <definedName name="T21_Copy">#REF!</definedName>
    <definedName name="T21_Protection">#N/A</definedName>
    <definedName name="T22?axis?R?ДОГОВОР">'[69]22'!$E$8:$M$9,'[69]22'!$E$13:$M$14,'[69]22'!$E$22:$M$23,'[69]22'!$E$18:$M$18</definedName>
    <definedName name="T22?axis?R?ДОГОВОР?">'[69]22'!$A$8:$A$9,'[69]22'!$A$13:$A$14,'[69]22'!$A$22:$A$23,'[69]22'!$A$18</definedName>
    <definedName name="T22?axis?ПРД?БАЗ">'[69]22'!$J$6:$K$26, '[69]22'!$G$6:$H$26</definedName>
    <definedName name="T22?axis?ПРД?ПРЕД">'[69]22'!$L$6:$M$26, '[69]22'!$E$6:$F$26</definedName>
    <definedName name="T22?axis?ПФ?ПЛАН">'[69]22'!$J$6:$J$26,'[69]22'!$E$6:$E$26,'[69]22'!$L$6:$L$26,'[69]22'!$G$6:$G$26</definedName>
    <definedName name="T22?axis?ПФ?ФАКТ">'[69]22'!$K$6:$K$26,'[69]22'!$F$6:$F$26,'[69]22'!$M$6:$M$26,'[69]22'!$H$6:$H$26</definedName>
    <definedName name="T22?item_ext?ВСЕГО">'[27]22'!$E$8:$F$31,'[27]22'!$I$8:$J$31</definedName>
    <definedName name="T22?item_ext?РОСТ">'[71]другие затраты с-ст'!#REF!</definedName>
    <definedName name="T22?item_ext?ЭС">'[27]22'!$K$8:$L$31,'[27]22'!$G$8:$H$31</definedName>
    <definedName name="T22?L1" xml:space="preserve"> '[69]22'!$A$11:$M$11,    '[69]22'!$A$6:$M$6,    '[69]22'!$A$16:$M$16,    '[69]22'!$A$20:$M$20</definedName>
    <definedName name="T22?L1.x">'[69]22'!$A$13:$M$14, '[69]22'!$A$8:$M$9, '[69]22'!$A$18:$M$18, '[69]22'!$A$22:$M$23</definedName>
    <definedName name="T22?L2">'[71]другие затраты с-ст'!#REF!</definedName>
    <definedName name="T22?Name">'[71]другие затраты с-ст'!#REF!</definedName>
    <definedName name="T22?unit?ГКАЛ.Ч">'[27]22'!$G$8:$G$31,'[27]22'!$I$8:$I$31,'[27]22'!$K$8:$K$31,'[27]22'!$E$8:$E$31</definedName>
    <definedName name="T22?unit?ПРЦ">'[71]другие затраты с-ст'!#REF!</definedName>
    <definedName name="T22?unit?ТГКАЛ">'[27]22'!$H$8:$H$31,'[27]22'!$J$8:$J$31,'[27]22'!$L$8:$L$31,'[27]22'!$F$8:$F$31</definedName>
    <definedName name="T22_Copy">'[71]другие затраты с-ст'!#REF!</definedName>
    <definedName name="T22_Copy2">'[71]другие затраты с-ст'!#REF!</definedName>
    <definedName name="T22_Protection">'[27]22'!$E$19:$L$23,'[27]22'!$E$25:$L$25,'[27]22'!$E$27:$L$31,'[27]22'!$E$17:$L$17</definedName>
    <definedName name="T23?axis?R?ВТОП">'[27]23'!$E$8:$P$30,'[27]23'!$E$36:$P$58</definedName>
    <definedName name="T23?axis?R?ВТОП?">'[27]23'!$C$8:$C$30,'[27]23'!$C$36:$C$58</definedName>
    <definedName name="T23?axis?R?ПЭ">'[27]23'!$E$8:$P$30,'[27]23'!$E$36:$P$58</definedName>
    <definedName name="T23?axis?R?ПЭ?">'[27]23'!$B$8:$B$30,'[27]23'!$B$36:$B$58</definedName>
    <definedName name="T23?axis?R?СЦТ">'[27]23'!$E$32:$P$34,'[27]23'!$E$60:$P$62</definedName>
    <definedName name="T23?axis?R?СЦТ?">'[27]23'!$A$60:$A$62,'[27]23'!$A$32:$A$34</definedName>
    <definedName name="T23?axis?ПРД?БАЗ">'[69]23'!$I$6:$J$13,'[69]23'!$F$6:$G$13</definedName>
    <definedName name="T23?axis?ПРД?ПРЕД">'[69]23'!$K$6:$L$13,'[69]23'!$D$6:$E$13</definedName>
    <definedName name="T23?axis?ПРД?РЕГ">'[71]налоги в с-ст'!#REF!</definedName>
    <definedName name="T23?axis?ПФ?ПЛАН">'[69]23'!$I$6:$I$13,'[69]23'!$D$6:$D$13,'[69]23'!$K$6:$K$13,'[69]23'!$F$6:$F$13</definedName>
    <definedName name="T23?axis?ПФ?ФАКТ">'[69]23'!$J$6:$J$13,'[69]23'!$E$6:$E$13,'[69]23'!$L$6:$L$13,'[69]23'!$G$6:$G$13</definedName>
    <definedName name="T23?Data">'[69]23'!$D$9:$L$9,'[69]23'!$D$11:$L$13,'[69]23'!$D$6:$L$7</definedName>
    <definedName name="T23?item_ext?ВСЕГО">'[27]23'!$A$55:$P$58,'[27]23'!$A$27:$P$30</definedName>
    <definedName name="T23?item_ext?ИТОГО">'[27]23'!$A$59:$P$59,'[27]23'!$A$31:$P$31</definedName>
    <definedName name="T23?item_ext?РОСТ">'[71]налоги в с-ст'!#REF!</definedName>
    <definedName name="T23?item_ext?СЦТ">'[27]23'!$A$60:$P$62,'[27]23'!$A$32:$P$34</definedName>
    <definedName name="T23?L1">'[71]налоги в с-ст'!#REF!</definedName>
    <definedName name="T23?L1.1">'[71]налоги в с-ст'!#REF!</definedName>
    <definedName name="T23?L1.2">'[71]налоги в с-ст'!#REF!</definedName>
    <definedName name="T23?L2">'[71]налоги в с-ст'!#REF!</definedName>
    <definedName name="T23?L3">'[71]налоги в с-ст'!#REF!</definedName>
    <definedName name="T23?L4">'[71]налоги в с-ст'!#REF!</definedName>
    <definedName name="T23?Name">'[71]налоги в с-ст'!#REF!</definedName>
    <definedName name="T23?Table">'[71]налоги в с-ст'!#REF!</definedName>
    <definedName name="T23?Title">'[71]налоги в с-ст'!#REF!</definedName>
    <definedName name="T23?unit?ПРЦ">'[69]23'!$D$12:$H$12,'[69]23'!$I$6:$L$13</definedName>
    <definedName name="T23?unit?ТРУБ">'[69]23'!$D$9:$H$9,'[69]23'!$D$11:$H$11,'[69]23'!$D$13:$H$13,'[69]23'!$D$6:$H$7</definedName>
    <definedName name="T23_1_Change1">'[72]21.3'!$L$32,'[72]21.3'!$L$19:$L$22,'[72]21.3'!$L$24:$L$25,'[72]21.3'!$L$28:$L$30,'[72]21.3'!$L$13:$L$17,'[72]21.3'!$L$10,'[72]21.3'!$L$40:$L$45,'[72]21.3'!$L$48:$L$50</definedName>
    <definedName name="T23_Protection" localSheetId="8">'[27]23'!$A$60:$A$62,'[27]23'!$F$60:$J$62,'[27]23'!$O$60:$P$62,'[27]23'!$A$9:$A$25,P1_T23_Protection</definedName>
    <definedName name="T23_Protection">'[27]23'!$A$60:$A$62,'[27]23'!$F$60:$J$62,'[27]23'!$O$60:$P$62,'[27]23'!$A$9:$A$25,P1_T23_Protection</definedName>
    <definedName name="T24.1?Data">'[69]24.1'!$E$6:$J$21, '[69]24.1'!$E$23, '[69]24.1'!$H$23:$J$23, '[69]24.1'!$E$28:$J$42, '[69]24.1'!$E$44, '[69]24.1'!$H$44:$J$44</definedName>
    <definedName name="T24.1?unit?ТРУБ">'[69]24.1'!$E$5:$E$44, '[69]24.1'!$J$5:$J$44</definedName>
    <definedName name="T24.1_Copy1">'[71]% за кредит'!#REF!</definedName>
    <definedName name="T24.1_Copy2">'[71]% за кредит'!#REF!</definedName>
    <definedName name="T24?axis?R?ДОГОВОР">'[69]24'!$D$27:$L$37,'[69]24'!$D$8:$L$18</definedName>
    <definedName name="T24?axis?R?ДОГОВОР?">'[69]24'!$B$27:$B$37,'[69]24'!$B$8:$B$18</definedName>
    <definedName name="T24?axis?ПРД?БАЗ">'[69]24'!$I$6:$J$39,'[69]24'!$F$6:$G$39</definedName>
    <definedName name="T24?axis?ПРД?ПРЕД">'[69]24'!$K$6:$L$39,'[69]24'!$D$6:$E$39</definedName>
    <definedName name="T24?axis?ПРД?РЕГ">#REF!</definedName>
    <definedName name="T24?axis?ПФ?ПЛАН">'[69]24'!$I$6:$I$39,'[69]24'!$D$6:$D$39,'[69]24'!$K$6:$K$39,'[69]24'!$F$6:$F$38</definedName>
    <definedName name="T24?axis?ПФ?ФАКТ">'[69]24'!$J$6:$J$39,'[69]24'!$E$6:$E$39,'[69]24'!$L$6:$L$39,'[69]24'!$G$6:$G$39</definedName>
    <definedName name="T24?Data">'[69]24'!$D$6:$L$6, '[69]24'!$D$8:$L$18, '[69]24'!$D$20:$L$25, '[69]24'!$D$27:$L$37, '[69]24'!$D$39:$L$39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'[69]24'!$D$22:$H$22, '[69]24'!$I$6:$L$6, '[69]24'!$I$8:$L$18, '[69]24'!$I$20:$L$25, '[69]24'!$I$27:$L$37, '[69]24'!$I$39:$L$39</definedName>
    <definedName name="T24?unit?ТРУБ">'[69]24'!$D$6:$H$6, '[69]24'!$D$8:$H$18, '[69]24'!$D$20:$H$21, '[69]24'!$D$23:$H$25, '[69]24'!$D$27:$H$37, '[69]24'!$D$39:$H$39</definedName>
    <definedName name="T24_Copy1">#REF!</definedName>
    <definedName name="T24_Copy2">#REF!</definedName>
    <definedName name="T24_Data">'[72]24'!$G$7:$M$8,'[72]24'!$G$10:$M$12,'[72]24'!$G$14:$M$15,'[72]24'!$G$17:$M$20,'[72]24'!$G$22:$M$23,'[72]24'!$G$25:$M$27,'[72]24'!$G$29:$M$31,'[72]24'!$G$28:$M$28,'[72]24'!$G$33:$M$33,'[72]24'!$G$36:$M$38,'[72]24'!$G$40:$M$40,'[72]24'!$G$43:$M$45</definedName>
    <definedName name="T24_Protection">'[27]24'!$E$24:$H$37,'[27]24'!$B$35:$B$37,'[27]24'!$E$41:$H$42,'[27]24'!$J$8:$M$21,'[27]24'!$J$24:$M$37,'[27]24'!$J$41:$M$42,'[27]24'!$E$8:$H$21</definedName>
    <definedName name="T25?axis?R?ВРАС">#REF!</definedName>
    <definedName name="T25?axis?R?ВРАС?">#REF!</definedName>
    <definedName name="T25?axis?R?ДОГОВОР">'[69]25'!$G$19:$O$20, '[69]25'!$G$9:$O$10, '[69]25'!$G$14:$O$15, '[69]25'!$G$24:$O$24, '[69]25'!$G$29:$O$34, '[69]25'!$G$38:$O$40</definedName>
    <definedName name="T25?axis?R?ДОГОВОР?">'[69]25'!$E$19:$E$20, '[69]25'!$E$9:$E$10, '[69]25'!$E$14:$E$15, '[69]25'!$E$24, '[69]25'!$E$29:$E$34, '[69]25'!$E$38:$E$40</definedName>
    <definedName name="T25?axis?ПРД?БАЗ">#REF!</definedName>
    <definedName name="T25?axis?ПРД?ПРЕД">#REF!</definedName>
    <definedName name="T25?axis?ПРД?РЕГ">#REF!</definedName>
    <definedName name="T25?axis?ПФ?ПЛАН">'[69]25'!$I$7:$I$51,         '[69]25'!$L$7:$L$51</definedName>
    <definedName name="T25?axis?ПФ?ФАКТ">'[69]25'!$J$7:$J$51,         '[69]25'!$M$7:$M$51</definedName>
    <definedName name="T25?Data">#REF!</definedName>
    <definedName name="T25?item_ext?РОСТ">#REF!</definedName>
    <definedName name="T25?item_ext?РОСТ2">#REF!</definedName>
    <definedName name="T25?L1" xml:space="preserve"> '[69]25'!$A$17:$O$17,  '[69]25'!$A$7:$O$7,  '[69]25'!$A$12:$O$12,  '[69]25'!$A$22:$O$22,  '[69]25'!$A$26:$O$26,  '[69]25'!$A$36:$O$36</definedName>
    <definedName name="T25?L1.1">'[69]25'!$A$19:$O$20, '[69]25'!$A$31:$O$31, '[69]25'!$A$9:$O$10, '[69]25'!$A$14:$O$15, '[69]25'!$A$24:$O$24, '[69]25'!$A$29:$O$29, '[69]25'!$A$33:$O$33, '[69]25'!$A$38:$O$40</definedName>
    <definedName name="T25?L1.2">#REF!</definedName>
    <definedName name="T25?L1.2.1" xml:space="preserve"> '[69]25'!$A$32:$O$32,     '[69]25'!$A$30:$O$30,     '[69]25'!$A$34:$O$34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'[69]25'!$G$32:$K$32,     '[69]25'!$G$27:$K$27,     '[69]25'!$G$30:$K$30,     '[69]25'!$G$34:$K$34</definedName>
    <definedName name="T25?unit?ПРЦ">#REF!</definedName>
    <definedName name="T25?unit?ТРУБ" xml:space="preserve"> '[69]25'!$G$31:$K$31,     '[69]25'!$G$6:$K$26,     '[69]25'!$G$29:$K$29,     '[69]25'!$G$33:$K$33,     '[69]25'!$G$36:$K$51</definedName>
    <definedName name="T25_Copy1">#REF!</definedName>
    <definedName name="T25_Copy2">#REF!</definedName>
    <definedName name="T25_Copy3">#REF!</definedName>
    <definedName name="T25_Copy4">#REF!</definedName>
    <definedName name="T25_Data">'[72]25'!$G$6:$M$8,'[72]25'!$G$10:$M$11,'[72]25'!$G$13:$M$15,'[72]25'!$G$17:$L$17,'[72]25'!$G$18:$L$18,'[72]25'!$G$20:$L$22,'[72]25'!$G$24:$L$25,'[72]25'!$G$27:$L$29,'[72]25'!$G$31:$M$32,'[72]25'!$M$27:$M$29,'[72]25'!$M$24:$M$25,'[72]25'!$M$20:$M$22,'[72]25'!$M$17,'[72]25'!$G$34:$M$36,'[72]25'!$G$38:$M$39,'[72]25'!$G$41:$M$43</definedName>
    <definedName name="T25_protection" localSheetId="8">P1_T25_protection,P2_T25_protection</definedName>
    <definedName name="T25_protection">P1_T25_protection,P2_T25_protection</definedName>
    <definedName name="T26?axis?R?ВРАС">'[27]26'!$C$34:$N$36,'[27]26'!$C$22:$N$24</definedName>
    <definedName name="T26?axis?R?ВРАС?">'[27]26'!$B$34:$B$36,'[27]26'!$B$22:$B$24</definedName>
    <definedName name="T26?axis?ПРД?БАЗ">'[69]26'!$I$6:$J$20,'[69]26'!$F$6:$G$20</definedName>
    <definedName name="T26?axis?ПРД?ПРЕД">'[69]26'!$K$6:$L$20,'[69]26'!$D$6:$E$20</definedName>
    <definedName name="T26?axis?ПФ?ПЛАН">'[69]26'!$I$6:$I$20,'[69]26'!$D$6:$D$20,'[69]26'!$K$6:$K$20,'[69]26'!$F$6:$F$20</definedName>
    <definedName name="T26?axis?ПФ?ФАКТ">'[69]26'!$J$6:$J$20,'[69]26'!$E$6:$E$20,'[69]26'!$L$6:$L$20,'[69]26'!$G$6:$G$20</definedName>
    <definedName name="T26?Data">'[69]26'!$D$6:$L$8, '[69]26'!$D$10:$L$20</definedName>
    <definedName name="T26?item_ext?РОСТ">'[71]поощрение (ДВ)'!#REF!</definedName>
    <definedName name="T26?L1">'[27]26'!$F$8:$N$8,'[27]26'!$C$8:$D$8</definedName>
    <definedName name="T26?L1.1">'[27]26'!$F$10:$N$10,'[27]26'!$C$10:$D$10</definedName>
    <definedName name="T26?L2">'[27]26'!$F$11:$N$11,'[27]26'!$C$11:$D$11</definedName>
    <definedName name="T26?L2.1">'[27]26'!$F$13:$N$13,'[27]26'!$C$13:$D$13</definedName>
    <definedName name="T26?L2.7">'[71]поощрение (ДВ)'!#REF!</definedName>
    <definedName name="T26?L2.8">'[71]поощрение (ДВ)'!#REF!</definedName>
    <definedName name="T26?L3">'[71]поощрение (ДВ)'!#REF!</definedName>
    <definedName name="T26?L4">'[27]26'!$F$15:$N$15,'[27]26'!$C$15:$D$15</definedName>
    <definedName name="T26?L5">'[27]26'!$F$16:$N$16,'[27]26'!$C$16:$D$16</definedName>
    <definedName name="T26?L5.1">'[27]26'!$F$18:$N$18,'[27]26'!$C$18:$D$18</definedName>
    <definedName name="T26?L5.2">'[27]26'!$F$19:$N$19,'[27]26'!$C$19:$D$19</definedName>
    <definedName name="T26?L5.3">'[27]26'!$F$20:$N$20,'[27]26'!$C$20:$D$20</definedName>
    <definedName name="T26?L5.3.x">'[27]26'!$F$22:$N$24,'[27]26'!$C$22:$D$24</definedName>
    <definedName name="T26?L6">'[27]26'!$F$26:$N$26,'[27]26'!$C$26:$D$26</definedName>
    <definedName name="T26?L7">'[27]26'!$F$27:$N$27,'[27]26'!$C$27:$D$27</definedName>
    <definedName name="T26?L7.1">'[27]26'!$F$29:$N$29,'[27]26'!$C$29:$D$29</definedName>
    <definedName name="T26?L7.2">'[27]26'!$F$30:$N$30,'[27]26'!$C$30:$D$30</definedName>
    <definedName name="T26?L7.3">'[27]26'!$F$31:$N$31,'[27]26'!$C$31:$D$31</definedName>
    <definedName name="T26?L7.4">'[27]26'!$F$32:$N$32,'[27]26'!$C$32:$D$32</definedName>
    <definedName name="T26?L7.4.x">'[27]26'!$F$34:$N$36,'[27]26'!$C$34:$D$36</definedName>
    <definedName name="T26?L8">'[27]26'!$F$38:$N$38,'[27]26'!$C$38:$D$38</definedName>
    <definedName name="T26?Name">'[71]поощрение (ДВ)'!#REF!</definedName>
    <definedName name="T26?unit?ПРЦ">'[71]поощрение (ДВ)'!#REF!</definedName>
    <definedName name="T26_Protection" localSheetId="8">'[27]26'!$K$34:$N$36,'[27]26'!$B$22:$B$24,P1_T26_Protection,P2_T26_Protection</definedName>
    <definedName name="T26_Protection">'[27]26'!$K$34:$N$36,'[27]26'!$B$22:$B$24,P1_T26_Protection,P2_T26_Protection</definedName>
    <definedName name="T27?axis?R?ВРАС">'[27]27'!$C$34:$S$36,'[27]27'!$C$22:$S$24</definedName>
    <definedName name="T27?axis?R?ВРАС?">'[27]27'!$B$34:$B$36,'[27]27'!$B$22:$B$24</definedName>
    <definedName name="T27?axis?ПРД?БАЗ">'[69]27'!$I$6:$J$11,'[69]27'!$F$6:$G$11</definedName>
    <definedName name="T27?axis?ПРД?ПРЕД">'[69]27'!$K$6:$L$11,'[69]27'!$D$6:$E$11</definedName>
    <definedName name="T27?axis?ПРД?РЕГ">#REF!</definedName>
    <definedName name="T27?axis?ПФ?ПЛАН">'[69]27'!$I$6:$I$11,'[69]27'!$D$6:$D$11,'[69]27'!$K$6:$K$11,'[69]27'!$F$6:$F$11</definedName>
    <definedName name="T27?axis?ПФ?ФАКТ">'[69]27'!$J$6:$J$11,'[69]27'!$E$6:$E$11,'[69]27'!$L$6:$L$11,'[69]27'!$G$6:$G$11</definedName>
    <definedName name="T27?Data">#REF!</definedName>
    <definedName name="T27?item_ext?РОСТ">#REF!</definedName>
    <definedName name="T27?Items">#REF!</definedName>
    <definedName name="T27?L1">#REF!</definedName>
    <definedName name="T27?L1.1">'[27]27'!$F$10:$S$10,'[27]27'!$C$10:$D$10</definedName>
    <definedName name="T27?L2">#REF!</definedName>
    <definedName name="T27?L2.1">'[27]27'!$F$13:$S$13,'[27]27'!$C$13:$D$13</definedName>
    <definedName name="T27?L3">#REF!</definedName>
    <definedName name="T27?L4">#REF!</definedName>
    <definedName name="T27?L5">#REF!</definedName>
    <definedName name="T27?L5.3">'[27]27'!$F$20:$S$20,'[27]27'!$C$20:$D$20</definedName>
    <definedName name="T27?L5.3.x">'[27]27'!$F$22:$S$24,'[27]27'!$C$22:$D$24</definedName>
    <definedName name="T27?L6">#REF!</definedName>
    <definedName name="T27?L7">'[27]27'!$F$27:$S$27,'[27]27'!$C$27:$D$27</definedName>
    <definedName name="T27?L7.1">'[27]27'!$F$29:$S$29,'[27]27'!$C$29:$D$29</definedName>
    <definedName name="T27?L7.2">'[27]27'!$F$30:$S$30,'[27]27'!$C$30:$D$30</definedName>
    <definedName name="T27?L7.3">'[27]27'!$F$31:$S$31,'[27]27'!$C$31:$D$31</definedName>
    <definedName name="T27?L7.4">'[27]27'!$F$32:$S$32,'[27]27'!$C$32:$D$32</definedName>
    <definedName name="T27?L7.4.x">'[27]27'!$F$34:$S$36,'[27]27'!$C$34:$D$36</definedName>
    <definedName name="T27?L8">'[27]27'!$F$38:$S$38,'[27]27'!$C$38:$D$38</definedName>
    <definedName name="T27?Name">#REF!</definedName>
    <definedName name="T27?Scope">#REF!</definedName>
    <definedName name="T27?Table">#REF!</definedName>
    <definedName name="T27?Title">#REF!</definedName>
    <definedName name="T27?unit?ПРЦ">'[69]27'!$D$7:$H$7, '[69]27'!$I$6:$L$11</definedName>
    <definedName name="T27?unit?ТРУБ">'[69]27'!$D$6:$H$6, '[69]27'!$D$8:$H$11</definedName>
    <definedName name="T27?НАП">#REF!</definedName>
    <definedName name="T27?ПОТ">#REF!</definedName>
    <definedName name="T27_Protect">'[44]27'!$E$12:$E$13,'[44]27'!$K$4:$AH$4,'[44]27'!$AK$12:$AK$13</definedName>
    <definedName name="T27_Protection" localSheetId="8">'[27]27'!$P$34:$S$36,'[27]27'!$B$22:$B$24,P1_T27_Protection,P2_T27_Protection,P3_T27_Protection</definedName>
    <definedName name="T27_Protection">'[27]27'!$P$34:$S$36,'[27]27'!$B$22:$B$24,P1_T27_Protection,P2_T27_Protection,P3_T27_Protection</definedName>
    <definedName name="T28.3?unit?РУБ.ГКАЛ" localSheetId="8">P1_T28.3?unit?РУБ.ГКАЛ,P2_T28.3?unit?РУБ.ГКАЛ</definedName>
    <definedName name="T28.3?unit?РУБ.ГКАЛ">P1_T28.3?unit?РУБ.ГКАЛ,P2_T28.3?unit?РУБ.ГКАЛ</definedName>
    <definedName name="T28?axis?R?ПЭ">#N/A</definedName>
    <definedName name="T28?axis?R?ПЭ?">#N/A</definedName>
    <definedName name="T28?axis?ПРД?БАЗ">'[69]28'!$I$6:$J$17,'[69]28'!$F$6:$G$17</definedName>
    <definedName name="T28?axis?ПРД?ПРЕД">'[69]28'!$K$6:$L$17,'[69]28'!$D$6:$E$17</definedName>
    <definedName name="T28?axis?ПРД?РЕГ">'[71]другие из прибыли'!#REF!</definedName>
    <definedName name="T28?axis?ПФ?ПЛАН">'[69]28'!$I$6:$I$17,'[69]28'!$D$6:$D$17,'[69]28'!$K$6:$K$17,'[69]28'!$F$6:$F$17</definedName>
    <definedName name="T28?axis?ПФ?ФАКТ">'[69]28'!$J$6:$J$17,'[69]28'!$E$6:$E$17,'[69]28'!$L$6:$L$17,'[69]28'!$G$6:$G$17</definedName>
    <definedName name="T28?Data">'[69]28'!$D$7:$L$15, '[69]28'!$D$17:$L$17</definedName>
    <definedName name="T28?item_ext?ВСЕГО">'[27]28'!$I$8:$I$292,'[27]28'!$F$8:$F$292</definedName>
    <definedName name="T28?item_ext?ТЭ">'[27]28'!$E$8:$E$292,'[27]28'!$H$8:$H$292</definedName>
    <definedName name="T28?item_ext?ЭЭ">'[27]28'!$D$8:$D$292,'[27]28'!$G$8:$G$292</definedName>
    <definedName name="T28?L1.1.x">'[27]28'!$D$16:$I$18,'[27]28'!$D$11:$I$13</definedName>
    <definedName name="T28?L10.1.x">'[27]28'!$D$250:$I$252,'[27]28'!$D$245:$I$247</definedName>
    <definedName name="T28?L11.1.x">'[27]28'!$D$276:$I$278,'[27]28'!$D$271:$I$273</definedName>
    <definedName name="T28?L2.1.x">'[27]28'!$D$42:$I$44,'[27]28'!$D$37:$I$39</definedName>
    <definedName name="T28?L3.1.x">'[27]28'!$D$68:$I$70,'[27]28'!$D$63:$I$65</definedName>
    <definedName name="T28?L4.1.x">'[27]28'!$D$94:$I$96,'[27]28'!$D$89:$I$91</definedName>
    <definedName name="T28?L5.1.x">'[27]28'!$D$120:$I$122,'[27]28'!$D$115:$I$117</definedName>
    <definedName name="T28?L6.1.x">'[27]28'!$D$146:$I$148,'[27]28'!$D$141:$I$143</definedName>
    <definedName name="T28?L7.1.x">'[27]28'!$D$172:$I$174,'[27]28'!$D$167:$I$169</definedName>
    <definedName name="T28?L8.1.x">'[27]28'!$D$198:$I$200,'[27]28'!$D$193:$I$195</definedName>
    <definedName name="T28?L9.1.x">'[27]28'!$D$224:$I$226,'[27]28'!$D$219:$I$221</definedName>
    <definedName name="T28?Name">'[71]другие из прибыли'!#REF!</definedName>
    <definedName name="T28?unit?ГКАЛЧ">'[27]28'!$H$164:$H$187,'[27]28'!$E$164:$E$187</definedName>
    <definedName name="T28?unit?МКВТЧ">'[27]28'!$G$190:$G$213,'[27]28'!$D$190:$D$213</definedName>
    <definedName name="T28?unit?РУБ.ГКАЛ">'[27]28'!$E$216:$E$239,'[27]28'!$E$268:$E$292,'[27]28'!$H$268:$H$292,'[27]28'!$H$216:$H$239</definedName>
    <definedName name="T28?unit?РУБ.ГКАЛЧ.МЕС">'[27]28'!$H$242:$H$265,'[27]28'!$E$242:$E$265</definedName>
    <definedName name="T28?unit?РУБ.ТКВТ.МЕС">'[27]28'!$G$242:$G$265,'[27]28'!$D$242:$D$265</definedName>
    <definedName name="T28?unit?РУБ.ТКВТЧ">'[27]28'!$G$216:$G$239,'[27]28'!$D$268:$D$292,'[27]28'!$G$268:$G$292,'[27]28'!$D$216:$D$239</definedName>
    <definedName name="T28?unit?ТГКАЛ">'[27]28'!$H$190:$H$213,'[27]28'!$E$190:$E$213</definedName>
    <definedName name="T28?unit?ТКВТ">'[27]28'!$G$164:$G$187,'[27]28'!$D$164:$D$187</definedName>
    <definedName name="T28?unit?ТРУБ">'[27]28'!$D$138:$I$161,'[27]28'!$D$8:$I$109</definedName>
    <definedName name="T28_Copy">'[71]другие из прибыли'!#REF!</definedName>
    <definedName name="T28_Protection" localSheetId="8">P9_T28_Protection,P10_T28_Protection,P11_T28_Protection,'неучт расходы '!P12_T28_Protection</definedName>
    <definedName name="T28_Protection">P9_T28_Protection,P10_T28_Protection,P11_T28_Protection,P12_T28_Protection</definedName>
    <definedName name="T29?axis?ПФ?ПЛАН">'[69]29'!$F$5:$F$11,'[69]29'!$D$5:$D$11</definedName>
    <definedName name="T29?axis?ПФ?ФАКТ">'[69]29'!$G$5:$G$11,'[69]29'!$E$5:$E$11</definedName>
    <definedName name="T29?Data">'[69]29'!$D$6:$H$9, '[69]29'!$D$11:$H$11</definedName>
    <definedName name="T29?item_ext?1СТ" localSheetId="8">P1_T29?item_ext?1СТ</definedName>
    <definedName name="T29?item_ext?1СТ">P1_T29?item_ext?1СТ</definedName>
    <definedName name="T29?item_ext?2СТ.М" localSheetId="8">P1_T29?item_ext?2СТ.М</definedName>
    <definedName name="T29?item_ext?2СТ.М">P1_T29?item_ext?2СТ.М</definedName>
    <definedName name="T29?item_ext?2СТ.Э" localSheetId="8">P1_T29?item_ext?2СТ.Э</definedName>
    <definedName name="T29?item_ext?2СТ.Э">P1_T29?item_ext?2СТ.Э</definedName>
    <definedName name="T29?L10" localSheetId="8">P1_T29?L10</definedName>
    <definedName name="T29?L10">P1_T29?L10</definedName>
    <definedName name="T29_Copy" localSheetId="8">[71]выпадающие!#REF!</definedName>
    <definedName name="T29_Copy">[71]выпадающие!#REF!</definedName>
    <definedName name="T3?axis?C?РЕШ" localSheetId="8">#REF!,#REF!,#REF!,#REF!</definedName>
    <definedName name="T3?axis?C?РЕШ">#REF!,#REF!,#REF!,#REF!</definedName>
    <definedName name="T3?axis?C?РЕШ?">#REF!,#REF!</definedName>
    <definedName name="T3?axis?R?ОРГ">#REF!</definedName>
    <definedName name="T3?axis?R?ОРГ?">#REF!</definedName>
    <definedName name="T3?axis?ПРД?БАЗ">'[69]3'!$I$6:$J$20,'[69]3'!$F$6:$G$20</definedName>
    <definedName name="T3?axis?ПРД?ПРЕД">'[69]3'!$K$6:$L$20,'[69]3'!$D$6:$E$20</definedName>
    <definedName name="T3?axis?ПРД?РЕГ">#REF!</definedName>
    <definedName name="T3?axis?ПРД2?2005">#REF!,#REF!</definedName>
    <definedName name="T3?axis?ПРД2?2006">#REF!,#REF!</definedName>
    <definedName name="T3?axis?ПФ?ПЛАН">'[69]3'!$I$6:$I$20,'[69]3'!$D$6:$D$20,'[69]3'!$K$6:$K$20,'[69]3'!$F$6:$F$20</definedName>
    <definedName name="T3?axis?ПФ?ФАКТ">'[69]3'!$J$6:$J$20,'[69]3'!$E$6:$E$20,'[69]3'!$L$6:$L$20,'[69]3'!$G$6:$G$20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'[69]3'!$D$13:$H$13,   '[69]3'!$D$16:$H$16</definedName>
    <definedName name="T3?unit?МКВТЧ">#REF!</definedName>
    <definedName name="T3?unit?ПРЦ">'[69]3'!$D$20:$H$20,   '[69]3'!$I$6:$L$20</definedName>
    <definedName name="T3?unit?РУБ.МКБ">#REF!,#REF!,#REF!,#REF!</definedName>
    <definedName name="T3?unit?ТГКАЛ">'[69]3'!$D$12:$H$12,   '[69]3'!$D$15:$H$15</definedName>
    <definedName name="T3?unit?ТРУБ">#REF!,#REF!,#REF!,#REF!</definedName>
    <definedName name="T3?unit?ТТУТ">'[69]3'!$D$10:$H$11,   '[69]3'!$D$14:$H$14,   '[69]3'!$D$17:$H$19</definedName>
    <definedName name="T3?unit?ТЫС.МКБ">#REF!,#REF!,#REF!,#REF!</definedName>
    <definedName name="T3?НАП">#REF!</definedName>
    <definedName name="T3_Add_Town">#REF!</definedName>
    <definedName name="T3_Copy">#REF!</definedName>
    <definedName name="T3_Protect">#REF!</definedName>
    <definedName name="T3_unpr_all">'[70]3'!$G$14:$L$58,'[70]3'!$N$14:$S$58,'[70]3'!$U$14:$Z$58,'[70]3'!$U$74:$Z$119,'[70]3'!$N$74:$S$119,'[70]3'!$G$74:$L$119,'[70]3'!$G$133:$L$178,'[70]3'!$N$133:$S$178,'[70]3'!$U$133:$Z$178,'[70]3'!$U$192:$Z$237,'[70]3'!$N$192:$S$237,'[70]3'!$G$192:$L$237,'[70]3'!$G$253:$L$298,'[70]3'!$N$253:$S$298,'[70]3'!$U$253:$Z$298</definedName>
    <definedName name="T3_Unprotected">#REF!,#REF!,#REF!,#REF!,#REF!,#REF!</definedName>
    <definedName name="T4.1?axis?R?ВТОП">'[69]4.1'!$E$5:$I$8, '[69]4.1'!$E$12:$I$15, '[69]4.1'!$E$18:$I$21</definedName>
    <definedName name="T4.1?axis?R?ВТОП?">'[69]4.1'!$C$5:$C$8, '[69]4.1'!$C$12:$C$15, '[69]4.1'!$C$18:$C$21</definedName>
    <definedName name="T4.1?axis?ПРД?БАЗ">#REF!</definedName>
    <definedName name="T4.1?axis?ПРД?ПРЕД">#REF!</definedName>
    <definedName name="T4.1?axis?ПРД?ПРЕД2">#REF!</definedName>
    <definedName name="T4.1?axis?ПРД?РЕГ">#REF!</definedName>
    <definedName name="T4.1?Data">'[69]4.1'!$E$4:$I$9, '[69]4.1'!$E$11:$I$15, '[69]4.1'!$E$18:$I$21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'[69]4'!$E$7:$M$10,   '[69]4'!$E$14:$M$17,   '[69]4'!$E$20:$M$23,   '[69]4'!$E$26:$M$29,   '[69]4'!$E$32:$M$35,   '[69]4'!$E$38:$M$41,   '[69]4'!$E$45:$M$48,   '[69]4'!$E$51:$M$54,   '[69]4'!$E$58:$M$61,   '[69]4'!$E$65:$M$68,   '[69]4'!$E$72:$M$75</definedName>
    <definedName name="T4?axis?R?ВТОП?">'[69]4'!$C$7:$C$10,   '[69]4'!$C$14:$C$17,   '[69]4'!$C$20:$C$23,   '[69]4'!$C$26:$C$29,   '[69]4'!$C$32:$C$35,   '[69]4'!$C$38:$C$41,   '[69]4'!$C$45:$C$48,   '[69]4'!$C$51:$C$54,   '[69]4'!$C$58:$C$61,   '[69]4'!$C$65:$C$68,   '[69]4'!$C$72:$C$75</definedName>
    <definedName name="T4?axis?R?ОРГ?">#REF!</definedName>
    <definedName name="T4?axis?ОРГ">#REF!</definedName>
    <definedName name="T4?axis?ПРД?БАЗ">'[69]4'!$J$6:$K$81,'[69]4'!$G$6:$H$81</definedName>
    <definedName name="T4?axis?ПРД?ПРЕД">'[69]4'!$L$6:$M$81,'[69]4'!$E$6:$F$81</definedName>
    <definedName name="T4?axis?ПРД?РЕГ">#REF!</definedName>
    <definedName name="T4?axis?ПРД2?2005">#REF!,#REF!</definedName>
    <definedName name="T4?axis?ПРД2?2006">#REF!,#REF!</definedName>
    <definedName name="T4?axis?ПФ?ПЛАН">'[69]4'!$J$6:$J$81,'[69]4'!$E$6:$E$81,'[69]4'!$L$6:$L$81,'[69]4'!$G$6:$G$81</definedName>
    <definedName name="T4?axis?ПФ?ФАКТ">'[69]4'!$K$6:$K$81,'[69]4'!$F$6:$F$81,'[69]4'!$M$6:$M$81,'[69]4'!$H$6:$H$81</definedName>
    <definedName name="T4?Data">'[69]4'!$E$6:$M$11, '[69]4'!$E$13:$M$17, '[69]4'!$E$20:$M$23, '[69]4'!$E$26:$M$29, '[69]4'!$E$32:$M$35, '[69]4'!$E$37:$M$42, '[69]4'!$E$45:$M$48, '[69]4'!$E$50:$M$55, '[69]4'!$E$57:$M$62, '[69]4'!$E$64:$M$69, '[69]4'!$E$72:$M$75, '[69]4'!$E$77:$M$78, '[69]4'!$E$80:$M$80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'[69]4'!$J$6:$M$81, '[69]4'!$E$13:$I$17, '[69]4'!$E$78:$I$78</definedName>
    <definedName name="T4?unit?РУБ.МКБ">'[69]4'!$E$34:$I$34, '[69]4'!$E$47:$I$47, '[69]4'!$E$74:$I$74</definedName>
    <definedName name="T4?unit?РУБ.ТКВТЧ">#REF!</definedName>
    <definedName name="T4?unit?РУБ.ТНТ">'[69]4'!$E$32:$I$33, '[69]4'!$E$35:$I$35, '[69]4'!$E$45:$I$46, '[69]4'!$E$48:$I$48, '[69]4'!$E$72:$I$73, '[69]4'!$E$75:$I$75</definedName>
    <definedName name="T4?unit?РУБ.ТУТ">#REF!</definedName>
    <definedName name="T4?unit?ТРУБ">'[69]4'!$E$37:$I$42, '[69]4'!$E$50:$I$55, '[69]4'!$E$57:$I$62</definedName>
    <definedName name="T4?unit?ТТНТ">'[69]4'!$E$26:$I$27, '[69]4'!$E$29:$I$29</definedName>
    <definedName name="T4?unit?ТТУТ">#REF!</definedName>
    <definedName name="T4?unit?ТЫС.МКБ">#REF!,#REF!,#REF!,#REF!</definedName>
    <definedName name="T4_Add_Town">#REF!</definedName>
    <definedName name="T4_Change1">'[72]4'!$AP$11:$AP$17,'[72]4'!$AP$20,'[72]4'!$AP$22,'[72]4'!$AP$24:$AP$28</definedName>
    <definedName name="T4_Change2">'[72]4'!$AQ$11:$AQ$17,'[72]4'!$AQ$20,'[72]4'!$AQ$22,'[72]4'!$AQ$24:$AQ$28</definedName>
    <definedName name="T4_Change3">'[72]4'!$AR$11:$AR$17,'[72]4'!$AR$20,'[72]4'!$AR$22,'[72]4'!$AR$24:$AR$28</definedName>
    <definedName name="T4_Change4">'[72]4'!$AS$11:$AS$17,'[72]4'!$AS$20,'[72]4'!$AS$22,'[72]4'!$AS$24:$AS$28</definedName>
    <definedName name="T4_Copy">#REF!</definedName>
    <definedName name="T4_Data">'[72]4'!$F$8:$AN$9,'[72]4'!$F$11:$AN$22,'[72]4'!$F$24:$AN$28</definedName>
    <definedName name="T4_Protect" localSheetId="8">'[44]4'!$AA$24:$AD$28,'[44]4'!$G$11:$J$17,P1_T4_Protect,P2_T4_Protect</definedName>
    <definedName name="T4_Protect">'[44]4'!$AA$24:$AD$28,'[44]4'!$G$11:$J$17,P1_T4_Protect,P2_T4_Protect</definedName>
    <definedName name="T4_Protected">'[72]4'!$F$11:$AN$22,'[72]4'!$F$24:$AN$28,'[72]4'!$F$8:$AN$9</definedName>
    <definedName name="T4_unpr_all">'[70]4'!$G$192:$L$237,'[70]4'!$G$253:$L$298,'[70]4'!$N$253:$S$298,'[70]4'!$U$253:$Z$298,'[70]4'!$N$192:$S$237,'[70]4'!$U$192:$Z$237,'[70]4'!$N$133:$S$177,'[70]4'!$N$178:$S$178,'[70]4'!$G$133:$L$178,'[70]4'!$U$133:$Z$178,'[70]4'!$G$74:$L$119,'[70]4'!$N$74:$S$119,'[70]4'!$U$74:$Z$119,'[70]4'!$G$13:$L$58,'[70]4'!$N$13:$S$58,'[70]4'!$U$13:$Z$58</definedName>
    <definedName name="T4_Unprotected">#REF!,#REF!,#REF!,#REF!,#REF!,#REF!</definedName>
    <definedName name="T4_write1">'[72]4'!$AP$11:$AP$17,'[72]4'!$AP$20,'[72]4'!$AP$22,'[72]4'!$AP$24:$AP$28,'[72]4'!$AP$18:$AP$19,'[72]4'!$AP$21,'[72]4'!$AP$8:$AP$9</definedName>
    <definedName name="T4_write2">'[72]4'!$AQ$8:$AQ$9,'[72]4'!$AQ$11:$AQ$22,'[72]4'!$AQ$24:$AQ$28</definedName>
    <definedName name="T4_write3">'[72]4'!$AR$8:$AR$9,'[72]4'!$AR$11:$AR$22,'[72]4'!$AR$24:$AR$28</definedName>
    <definedName name="T4_write4">'[72]4'!$AS$8:$AS$9,'[72]4'!$AS$11:$AS$22,'[72]4'!$AS$24:$AS$28</definedName>
    <definedName name="T4_write5">'[72]4'!$AO$8:$AO$9,'[72]4'!$AO$15:$AO$20,'[72]4'!$AO$22,'[72]4'!$AO$24:$AO$28</definedName>
    <definedName name="T5?axis?R?ВРАС">#REF!</definedName>
    <definedName name="T5?axis?R?ВРАС?">#REF!</definedName>
    <definedName name="T5?axis?R?ОС">'[69]5'!$E$7:$Q$18, '[69]5'!$E$21:$Q$32, '[69]5'!$E$35:$Q$46, '[69]5'!$E$49:$Q$60, '[69]5'!$E$63:$Q$74, '[69]5'!$E$77:$Q$88</definedName>
    <definedName name="T5?axis?R?ОС?">'[69]5'!$C$77:$C$88, '[69]5'!$C$63:$C$74, '[69]5'!$C$49:$C$60, '[69]5'!$C$35:$C$46, '[69]5'!$C$21:$C$32, '[69]5'!$C$7:$C$18</definedName>
    <definedName name="T5?axis?ПРД?БАЗ">'[69]5'!$N$6:$O$89,'[69]5'!$G$6:$H$89</definedName>
    <definedName name="T5?axis?ПРД?ПРЕД">'[69]5'!$P$6:$Q$89,'[69]5'!$E$6:$F$89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'[69]5'!$E$6:$Q$18, '[69]5'!$E$20:$Q$32, '[69]5'!$E$34:$Q$46, '[69]5'!$E$48:$Q$60, '[69]5'!$E$63:$Q$74, '[69]5'!$E$76:$Q$88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'[69]5'!$N$6:$Q$18, '[69]5'!$N$20:$Q$32, '[69]5'!$N$34:$Q$46, '[69]5'!$N$48:$Q$60, '[69]5'!$E$63:$Q$74, '[69]5'!$N$76:$Q$88</definedName>
    <definedName name="T5?unit?РУБ">#REF!,#REF!</definedName>
    <definedName name="T5?unit?ТРУБ">'[69]5'!$E$76:$M$88, '[69]5'!$E$48:$M$60, '[69]5'!$E$34:$M$46, '[69]5'!$E$20:$M$32, '[69]5'!$E$6:$M$18</definedName>
    <definedName name="T5?unit?ЧЕЛ">#REF!,#REF!</definedName>
    <definedName name="T5_Change1">'[72]5'!$AP$11:$AP$18,'[72]5'!$AP$20,'[72]5'!$AP$22,'[72]5'!$AP$24:$AP$28</definedName>
    <definedName name="T5_Change2">'[72]5'!$AQ$11:$AQ$18,'[72]5'!$AQ$20,'[72]5'!$AQ$22,'[72]5'!$AQ$24:$AQ$28</definedName>
    <definedName name="T5_Change3">'[72]5'!$AR$11:$AR$18,'[72]5'!$AR$20,'[72]5'!$AR$22,'[72]5'!$AR$24:$AR$28</definedName>
    <definedName name="T5_Change4">'[72]5'!$AS$11:$AS$18,'[72]5'!$AS$20,'[72]5'!$AS$22,'[72]5'!$AS$24:$AS$28</definedName>
    <definedName name="T5_Data">'[72]5'!$F$24:$AN$28,'[72]5'!$F$11:$AN$22,'[72]5'!$F$8:$AN$9</definedName>
    <definedName name="T5_Protect">#REF!,#REF!,#REF!,#REF!</definedName>
    <definedName name="T5_Protected">'[72]5'!$F$11:$AN$22,'[72]5'!$F$24:$AN$28,'[72]5'!$F$8:$AN$9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'[69]6'!$I$6:$J$47,'[69]6'!$F$6:$G$47</definedName>
    <definedName name="T6?axis?ПРД?ПРЕД">'[69]6'!$K$6:$L$47,'[69]6'!$D$6:$E$47</definedName>
    <definedName name="T6?axis?ПРД?РЕГ">#REF!</definedName>
    <definedName name="T6?axis?ПФ?ПЛАН">'[69]6'!$I$6:$I$47,'[69]6'!$D$6:$D$47,'[69]6'!$K$6:$K$47,'[69]6'!$F$6:$F$47</definedName>
    <definedName name="T6?axis?ПФ?ФАКТ">'[69]6'!$J$6:$J$47,'[69]6'!$L$6:$L$47,'[69]6'!$E$6:$E$47,'[69]6'!$G$6:$G$47</definedName>
    <definedName name="T6?Columns">#REF!</definedName>
    <definedName name="T6?Data">'[69]6'!$D$7:$L$14, '[69]6'!$D$16:$L$19, '[69]6'!$D$21:$L$22, '[69]6'!$D$24:$L$25, '[69]6'!$D$27:$L$28, '[69]6'!$D$30:$L$31, '[69]6'!$D$33:$L$35, '[69]6'!$D$37:$L$39, '[69]6'!$D$41:$L$47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'[69]6'!$D$12:$H$12, '[69]6'!$D$21:$H$21, '[69]6'!$D$24:$H$24, '[69]6'!$D$27:$H$27, '[69]6'!$D$30:$H$30, '[69]6'!$D$33:$H$33, '[69]6'!$D$47:$H$47, '[69]6'!$I$7:$L$47</definedName>
    <definedName name="T6?unit?РУБ">'[69]6'!$D$16:$H$16, '[69]6'!$D$19:$H$19, '[69]6'!$D$22:$H$22, '[69]6'!$D$25:$H$25, '[69]6'!$D$28:$H$28, '[69]6'!$D$31:$H$31, '[69]6'!$D$34:$H$35, '[69]6'!$D$43:$H$43</definedName>
    <definedName name="T6?unit?ТРУБ">'[69]6'!$D$37:$H$39, '[69]6'!$D$44:$H$46</definedName>
    <definedName name="T6?unit?ЧЕЛ">'[69]6'!$D$41:$H$42, '[69]6'!$D$13:$H$14, '[69]6'!$D$7:$H$11</definedName>
    <definedName name="T6?НАП">#REF!</definedName>
    <definedName name="T6?ПОТ">#REF!</definedName>
    <definedName name="T6_Protect" localSheetId="8">'[44]6'!$B$28:$B$37,'[44]6'!$D$28:$H$37,'[44]6'!$J$28:$N$37,'[44]6'!$D$39:$H$41,'[44]6'!$J$39:$N$41,'[44]6'!$B$46:$B$55,P1_T6_Protect</definedName>
    <definedName name="T6_Protect">'[44]6'!$B$28:$B$37,'[44]6'!$D$28:$H$37,'[44]6'!$J$28:$N$37,'[44]6'!$D$39:$H$41,'[44]6'!$J$39:$N$41,'[44]6'!$B$46:$B$55,P1_T6_Protect</definedName>
    <definedName name="T7?axis?ПРД?БАЗ">[71]материалы!$K$6:$L$10,[71]материалы!$H$6:$I$10</definedName>
    <definedName name="T7?axis?ПРД?ПРЕД">[71]материалы!$M$6:$N$10,[71]материалы!$F$6:$G$10</definedName>
    <definedName name="T7?axis?ПФ?ПЛАН">[71]материалы!$K$6:$K$10,[71]материалы!$F$6:$F$10,[71]материалы!$M$6:$M$10,[71]материалы!$H$6:$H$10</definedName>
    <definedName name="T7?axis?ПФ?ФАКТ">[71]материалы!$L$6:$L$10,[71]материалы!$G$6:$G$10,[71]материалы!$N$6:$N$10,[71]материалы!$I$6:$I$10</definedName>
    <definedName name="T7?Data">#N/A</definedName>
    <definedName name="T7?L3">[71]материалы!#REF!</definedName>
    <definedName name="T7?L4">[71]материалы!#REF!</definedName>
    <definedName name="T8?axis?ПРД?БАЗ">'[69]8'!$I$6:$J$42, '[69]8'!$F$6:$G$42</definedName>
    <definedName name="T8?axis?ПРД?ПРЕД">'[69]8'!$K$6:$L$42, '[69]8'!$D$6:$E$42</definedName>
    <definedName name="T8?axis?ПФ?ПЛАН">'[69]8'!$I$6:$I$42, '[69]8'!$D$6:$D$42, '[69]8'!$K$6:$K$42, '[69]8'!$F$6:$F$42</definedName>
    <definedName name="T8?axis?ПФ?ФАКТ">'[69]8'!$G$6:$G$42, '[69]8'!$J$6:$J$42, '[69]8'!$L$6:$L$42, '[69]8'!$E$6:$E$42</definedName>
    <definedName name="T8?Data">'[69]8'!$D$10:$L$12,'[69]8'!$D$14:$L$16,'[69]8'!$D$18:$L$20,'[69]8'!$D$22:$L$24,'[69]8'!$D$26:$L$28,'[69]8'!$D$30:$L$32,'[69]8'!$D$36:$L$38,'[69]8'!$D$40:$L$42,'[69]8'!$D$6:$L$8</definedName>
    <definedName name="T8?item_ext?РОСТ">[71]ремонты!#REF!</definedName>
    <definedName name="T8?Name">[71]ремонты!#REF!</definedName>
    <definedName name="T8?unit?ПРЦ">[71]ремонты!#REF!</definedName>
    <definedName name="T8?unit?ТРУБ">'[69]8'!$D$40:$H$42,'[69]8'!$D$6:$H$32</definedName>
    <definedName name="T9?axis?ПРД?БАЗ">'[69]9'!$I$6:$J$16,'[69]9'!$F$6:$G$16</definedName>
    <definedName name="T9?axis?ПРД?ПРЕД">'[69]9'!$K$6:$L$16,'[69]9'!$D$6:$E$16</definedName>
    <definedName name="T9?axis?ПРД?РЕГ">#REF!</definedName>
    <definedName name="T9?axis?ПФ?ПЛАН">'[69]9'!$I$6:$I$16,'[69]9'!$D$6:$D$16,'[69]9'!$K$6:$K$16,'[69]9'!$F$6:$F$16</definedName>
    <definedName name="T9?axis?ПФ?ФАКТ">'[69]9'!$J$6:$J$16,'[69]9'!$E$6:$E$16,'[69]9'!$L$6:$L$16,'[69]9'!$G$6:$G$16</definedName>
    <definedName name="T9?Data">'[69]9'!$D$6:$L$6, '[69]9'!$D$8:$L$9, '[69]9'!$D$11:$L$16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'[69]9'!$D$8:$H$8, '[69]9'!$D$11:$H$11</definedName>
    <definedName name="T9?unit?ТРУБ">'[69]9'!$D$9:$H$9, '[69]9'!$D$12:$H$16</definedName>
    <definedName name="Tab">[2]FES!#REF!</definedName>
    <definedName name="Table">#REF!</definedName>
    <definedName name="TARGET">[73]TEHSHEET!$I$42:$I$45</definedName>
    <definedName name="tax">#REF!</definedName>
    <definedName name="Tax_Amortization">#REF!</definedName>
    <definedName name="tdkltuls">[4]!tdkltuls</definedName>
    <definedName name="tel_ruk">#REF!</definedName>
    <definedName name="TEMP">#REF!,#REF!</definedName>
    <definedName name="TES">#REF!</definedName>
    <definedName name="TES_DATA">#REF!</definedName>
    <definedName name="TES_LIST">#REF!</definedName>
    <definedName name="TESList">[15]Лист!$A$220</definedName>
    <definedName name="TESQnt">[15]Лист!$B$221</definedName>
    <definedName name="TEST0">'[41]4'!$A$4:$M$8</definedName>
    <definedName name="TEST2">#REF!,#REF!</definedName>
    <definedName name="TESTHKEY">'[41]4'!$H$3:$M$3</definedName>
    <definedName name="TESTKEYS">'[41]4'!$A$4:$G$8</definedName>
    <definedName name="TESTVKEY">'[41]4'!$A$3:$G$3</definedName>
    <definedName name="tfggggggggggggggg" localSheetId="8">'неучт расходы '!tfggggggggggggggg</definedName>
    <definedName name="tfggggggggggggggg">[0]!tfggggggggggggggg</definedName>
    <definedName name="tfhgfhvfv" localSheetId="8">'неучт расходы '!tfhgfhvfv</definedName>
    <definedName name="tfhgfhvfv">[0]!tfhgfhvfv</definedName>
    <definedName name="tfjhgjk" localSheetId="8">'неучт расходы '!tfjhgjk</definedName>
    <definedName name="tfjhgjk">[0]!tfjhgjk</definedName>
    <definedName name="time" localSheetId="8">#REF!</definedName>
    <definedName name="time">#REF!</definedName>
    <definedName name="title">'[74]Огл.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'[75]P2.1'!$A$6:$H$6</definedName>
    <definedName name="TP2.1?Scope">'[75]P2.1'!$F$7:$H$44</definedName>
    <definedName name="TP2.1_Protect">'[76]P2.1'!$F$28:$G$37,'[76]P2.1'!$F$40:$G$43,'[76]P2.1'!$F$7:$G$26</definedName>
    <definedName name="TP2.2?Columns">'[75]P2.2'!$A$6:$H$6</definedName>
    <definedName name="TP2.2?Scope">'[75]P2.2'!$F$7:$H$51</definedName>
    <definedName name="TP2_1_Data">'[72]P2.1'!$F$7:$J$26,'[72]P2.1'!$H$27:$J$44,'[72]P2.1'!$F$40:$G$43,'[72]P2.1'!$F$28:$G$37</definedName>
    <definedName name="TP2_2_Data">'[72]P2.2'!$H$7:$J$51,'[72]P2.2'!$F$7:$G$47</definedName>
    <definedName name="TPER_Data">[72]перекрестка!$F$13:$G$24,[72]перекрестка!$H$20:$H$24,[72]перекрестка!$H$14:$H$18,[72]перекрестка!$J$13:$J$24,[72]перекрестка!$K$20:$K$24,[72]перекрестка!$K$14:$K$18,[72]перекрестка!$J$26:$K$30,[72]перекрестка!$N$13:$N$24,[72]перекрестка!$F$26:$H$30,[72]перекрестка!$F$32:$H$36,[72]перекрестка!$J$32:$K$36,[72]перекрестка!$N$32:$N$36,[72]перекрестка!$N$26:$N$30,[72]перекрестка!$F$38:$H$42,[72]перекрестка!$J$38:$K$42,[72]перекрестка!$N$38:$N$42,[72]перекрестка!$F$44:$H$48,[72]перекрестка!$J$44:$K$48,[72]перекрестка!$N$44:$N$48</definedName>
    <definedName name="tr" localSheetId="8">'неучт расходы '!tr</definedName>
    <definedName name="tr">[0]!tr</definedName>
    <definedName name="trade_pay" localSheetId="8">#REF!</definedName>
    <definedName name="trade_pay">#REF!</definedName>
    <definedName name="trade_rec" localSheetId="8">#REF!</definedName>
    <definedName name="trade_rec">#REF!</definedName>
    <definedName name="trffffffffffffffffffffff" localSheetId="8">'неучт расходы '!trffffffffffffffffffffff</definedName>
    <definedName name="trffffffffffffffffffffff">[0]!trffffffffffffffffffffff</definedName>
    <definedName name="trfgffffffffffff" localSheetId="8">'неучт расходы '!trfgffffffffffff</definedName>
    <definedName name="trfgffffffffffff">[0]!trfgffffffffffff</definedName>
    <definedName name="trfgffffffffffffffffff" localSheetId="8" hidden="1">{#N/A,#N/A,TRUE,"Лист1";#N/A,#N/A,TRUE,"Лист2";#N/A,#N/A,TRUE,"Лист3"}</definedName>
    <definedName name="trfgffffffffffffffffff" hidden="1">{#N/A,#N/A,TRUE,"Лист1";#N/A,#N/A,TRUE,"Лист2";#N/A,#N/A,TRUE,"Лист3"}</definedName>
    <definedName name="trtfffffffffffffffff" localSheetId="8">'неучт расходы '!trtfffffffffffffffff</definedName>
    <definedName name="trtfffffffffffffffff">[0]!trtfffffffffffffffff</definedName>
    <definedName name="trttttttttttttttttttt" localSheetId="8" hidden="1">{#N/A,#N/A,TRUE,"Лист1";#N/A,#N/A,TRUE,"Лист2";#N/A,#N/A,TRUE,"Лист3"}</definedName>
    <definedName name="trttttttttttttttttttt" hidden="1">{#N/A,#N/A,TRUE,"Лист1";#N/A,#N/A,TRUE,"Лист2";#N/A,#N/A,TRUE,"Лист3"}</definedName>
    <definedName name="trtyyyyyyyyyyyyyyyy" localSheetId="8">'неучт расходы '!trtyyyyyyyyyyyyyyyy</definedName>
    <definedName name="trtyyyyyyyyyyyyyyyy">[0]!trtyyyyyyyyyyyyyyyy</definedName>
    <definedName name="trygy" localSheetId="8">'неучт расходы '!trygy</definedName>
    <definedName name="trygy">[0]!trygy</definedName>
    <definedName name="trytuy" localSheetId="8">'неучт расходы '!trytuy</definedName>
    <definedName name="trytuy">[0]!trytuy</definedName>
    <definedName name="tryyyu" localSheetId="8">'неучт расходы '!tryyyu</definedName>
    <definedName name="tryyyu">[0]!tryyyu</definedName>
    <definedName name="tt" localSheetId="8">'неучт расходы '!tt</definedName>
    <definedName name="tt">[0]!tt</definedName>
    <definedName name="TTT" localSheetId="8">#REF!</definedName>
    <definedName name="TTT">#REF!</definedName>
    <definedName name="tttt" localSheetId="8">'неучт расходы '!tttt</definedName>
    <definedName name="tttt">[0]!tttt</definedName>
    <definedName name="tu">[4]!tu</definedName>
    <definedName name="tuklyl">[4]!tuklyl</definedName>
    <definedName name="tul">[4]!tul</definedName>
    <definedName name="TUList">[15]Лист!$A$210</definedName>
    <definedName name="TUQnt">[15]Лист!$B$211</definedName>
    <definedName name="ty">[77]FES!#REF!</definedName>
    <definedName name="tyk">[4]!tyk</definedName>
    <definedName name="tyki">[4]!tyki</definedName>
    <definedName name="tyrctddfg" localSheetId="8">'неучт расходы '!tyrctddfg</definedName>
    <definedName name="tyrctddfg">[0]!tyrctddfg</definedName>
    <definedName name="tyrttttttttttttt" localSheetId="8">'неучт расходы '!tyrttttttttttttt</definedName>
    <definedName name="tyrttttttttttttt">[0]!tyrttttttttttttt</definedName>
    <definedName name="tyty">#N/A</definedName>
    <definedName name="tyyht" localSheetId="8">'неучт расходы '!tyyht</definedName>
    <definedName name="tyyht">[0]!tyyht</definedName>
    <definedName name="tyyyyyyyyy">#N/A</definedName>
    <definedName name="Tтопливо??" localSheetId="8">#REF!</definedName>
    <definedName name="Tтопливо??">#REF!</definedName>
    <definedName name="u">#N/A</definedName>
    <definedName name="ue_List04_165" localSheetId="8">#REF!</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 localSheetId="8">'неучт расходы '!uhhhhhhhhhhhhhhhhh</definedName>
    <definedName name="uhhhhhhhhhhhhhhhhh">[0]!uhhhhhhhhhhhhhhhhh</definedName>
    <definedName name="uhhjhjg" localSheetId="8">'неучт расходы '!uhhjhjg</definedName>
    <definedName name="uhhjhjg">[0]!uhhjhjg</definedName>
    <definedName name="uhjhhhhhhhhhhhhh" localSheetId="8" hidden="1">{#N/A,#N/A,TRUE,"Лист1";#N/A,#N/A,TRUE,"Лист2";#N/A,#N/A,TRUE,"Лист3"}</definedName>
    <definedName name="uhjhhhhhhhhhhhhh" hidden="1">{#N/A,#N/A,TRUE,"Лист1";#N/A,#N/A,TRUE,"Лист2";#N/A,#N/A,TRUE,"Лист3"}</definedName>
    <definedName name="uhuyguftyf" localSheetId="8">'неучт расходы '!uhuyguftyf</definedName>
    <definedName name="uhuyguftyf">[0]!uhuyguftyf</definedName>
    <definedName name="UIL" localSheetId="8">'неучт расходы '!UIL</definedName>
    <definedName name="UIL">[0]!UIL</definedName>
    <definedName name="UILI" localSheetId="8">'неучт расходы '!UILI</definedName>
    <definedName name="UILI">[0]!UILI</definedName>
    <definedName name="uiuiuiu" localSheetId="8">'неучт расходы '!uiuiuiu</definedName>
    <definedName name="uiuiuiu">[0]!uiuiuiu</definedName>
    <definedName name="uiyuyuy" localSheetId="8" hidden="1">{#N/A,#N/A,TRUE,"Лист1";#N/A,#N/A,TRUE,"Лист2";#N/A,#N/A,TRUE,"Лист3"}</definedName>
    <definedName name="uiyuyuy" hidden="1">{#N/A,#N/A,TRUE,"Лист1";#N/A,#N/A,TRUE,"Лист2";#N/A,#N/A,TRUE,"Лист3"}</definedName>
    <definedName name="ujyhjggggggggggggggggggggg" localSheetId="8">'неучт расходы '!ujyhjggggggggggggggggggggg</definedName>
    <definedName name="ujyhjggggggggggggggggggggg">[0]!ujyhjggggggggggggggggggggg</definedName>
    <definedName name="UK" localSheetId="8">'неучт расходы '!UK</definedName>
    <definedName name="UK">[0]!UK</definedName>
    <definedName name="uka" localSheetId="8">'неучт расходы '!uka</definedName>
    <definedName name="uka">[0]!uka</definedName>
    <definedName name="unhjjjjjjjjjjjjjjjj" localSheetId="8">'неучт расходы '!unhjjjjjjjjjjjjjjjj</definedName>
    <definedName name="unhjjjjjjjjjjjjjjjj">[0]!unhjjjjjjjjjjjjjjjj</definedName>
    <definedName name="upr" localSheetId="8">'неучт расходы '!upr</definedName>
    <definedName name="upr">[0]!upr</definedName>
    <definedName name="USD">32</definedName>
    <definedName name="USD_RUR_RATE" localSheetId="8">#REF!</definedName>
    <definedName name="USD_RUR_RATE">#REF!</definedName>
    <definedName name="USDконец" localSheetId="8">#REF!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 localSheetId="8">'неучт расходы '!ůůů</definedName>
    <definedName name="ůůů">[0]!ůůů</definedName>
    <definedName name="uuuuuuuuuuuuuuuuu" localSheetId="8">'неучт расходы '!uuuuuuuuuuuuuuuuu</definedName>
    <definedName name="uuuuuuuuuuuuuuuuu">[0]!uuuuuuuuuuuuuuuuu</definedName>
    <definedName name="uy" localSheetId="8">'неучт расходы '!uy</definedName>
    <definedName name="uy">[0]!uy</definedName>
    <definedName name="uyttydfddfsdf" localSheetId="8">'неучт расходы '!uyttydfddfsdf</definedName>
    <definedName name="uyttydfddfsdf">[0]!uyttydfddfsdf</definedName>
    <definedName name="uytytr" localSheetId="8" hidden="1">{#N/A,#N/A,TRUE,"Лист1";#N/A,#N/A,TRUE,"Лист2";#N/A,#N/A,TRUE,"Лист3"}</definedName>
    <definedName name="uytytr" hidden="1">{#N/A,#N/A,TRUE,"Лист1";#N/A,#N/A,TRUE,"Лист2";#N/A,#N/A,TRUE,"Лист3"}</definedName>
    <definedName name="uyughhhhhhhhhhhhhhhhhhhhhh" localSheetId="8">'неучт расходы '!uyughhhhhhhhhhhhhhhhhhhhhh</definedName>
    <definedName name="uyughhhhhhhhhhhhhhhhhhhhhh">[0]!uyughhhhhhhhhhhhhhhhhhhhhh</definedName>
    <definedName name="uyuhhhhhhhhhhhhhhhhh" localSheetId="8">'неучт расходы '!uyuhhhhhhhhhhhhhhhhh</definedName>
    <definedName name="uyuhhhhhhhhhhhhhhhhh">[0]!uyuhhhhhhhhhhhhhhhhh</definedName>
    <definedName name="uyuiuhj" localSheetId="8">'неучт расходы '!uyuiuhj</definedName>
    <definedName name="uyuiuhj">[0]!uyuiuhj</definedName>
    <definedName name="uyuiyuttyt" localSheetId="8" hidden="1">{#N/A,#N/A,TRUE,"Лист1";#N/A,#N/A,TRUE,"Лист2";#N/A,#N/A,TRUE,"Лист3"}</definedName>
    <definedName name="uyuiyuttyt" hidden="1">{#N/A,#N/A,TRUE,"Лист1";#N/A,#N/A,TRUE,"Лист2";#N/A,#N/A,TRUE,"Лист3"}</definedName>
    <definedName name="uyuytuyfgh" localSheetId="8">'неучт расходы '!uyuytuyfgh</definedName>
    <definedName name="uyuytuyfgh">[0]!uyuytuyfgh</definedName>
    <definedName name="uyyuttr" localSheetId="8" hidden="1">{#N/A,#N/A,TRUE,"Лист1";#N/A,#N/A,TRUE,"Лист2";#N/A,#N/A,TRUE,"Лист3"}</definedName>
    <definedName name="uyyuttr" hidden="1">{#N/A,#N/A,TRUE,"Лист1";#N/A,#N/A,TRUE,"Лист2";#N/A,#N/A,TRUE,"Лист3"}</definedName>
    <definedName name="Val_OptClick">[1]!Val_OptClick</definedName>
    <definedName name="ValuationSummary">#REF!</definedName>
    <definedName name="ValuationYear">#REF!</definedName>
    <definedName name="VBC">#REF!</definedName>
    <definedName name="vbcvfgdfdsa" localSheetId="8">'неучт расходы '!vbcvfgdfdsa</definedName>
    <definedName name="vbcvfgdfdsa">[0]!vbcvfgdfdsa</definedName>
    <definedName name="vbfffffffffffffff" localSheetId="8">'неучт расходы '!vbfffffffffffffff</definedName>
    <definedName name="vbfffffffffffffff">[0]!vbfffffffffffffff</definedName>
    <definedName name="vbgffdds" localSheetId="8">'неучт расходы '!vbgffdds</definedName>
    <definedName name="vbgffdds">[0]!vbgffdds</definedName>
    <definedName name="vbvvcxxxxxxxxxxxx" localSheetId="8">'неучт расходы '!vbvvcxxxxxxxxxxxx</definedName>
    <definedName name="vbvvcxxxxxxxxxxxx">[0]!vbvvcxxxxxxxxxxxx</definedName>
    <definedName name="vccfddfsd" localSheetId="8">'неучт расходы '!vccfddfsd</definedName>
    <definedName name="vccfddfsd">[0]!vccfddfsd</definedName>
    <definedName name="vcfdfs" localSheetId="8" hidden="1">{#N/A,#N/A,TRUE,"Лист1";#N/A,#N/A,TRUE,"Лист2";#N/A,#N/A,TRUE,"Лист3"}</definedName>
    <definedName name="vcfdfs" hidden="1">{#N/A,#N/A,TRUE,"Лист1";#N/A,#N/A,TRUE,"Лист2";#N/A,#N/A,TRUE,"Лист3"}</definedName>
    <definedName name="vcfee">[1]!vcfee</definedName>
    <definedName name="vcfffffffffffffff" localSheetId="8">'неучт расходы '!vcfffffffffffffff</definedName>
    <definedName name="vcfffffffffffffff">[0]!vcfffffffffffffff</definedName>
    <definedName name="vcffffffffffffffff" localSheetId="8">'неучт расходы '!vcffffffffffffffff</definedName>
    <definedName name="vcffffffffffffffff">[0]!vcffffffffffffffff</definedName>
    <definedName name="vcfffffffffffffffffff" localSheetId="8">'неучт расходы '!vcfffffffffffffffffff</definedName>
    <definedName name="vcfffffffffffffffffff">[0]!vcfffffffffffffffffff</definedName>
    <definedName name="vcffffffffffffffffffff" localSheetId="8">'неучт расходы '!vcffffffffffffffffffff</definedName>
    <definedName name="vcffffffffffffffffffff">[0]!vcffffffffffffffffffff</definedName>
    <definedName name="vcfhg" localSheetId="8" hidden="1">{#N/A,#N/A,TRUE,"Лист1";#N/A,#N/A,TRUE,"Лист2";#N/A,#N/A,TRUE,"Лист3"}</definedName>
    <definedName name="vcfhg" hidden="1">{#N/A,#N/A,TRUE,"Лист1";#N/A,#N/A,TRUE,"Лист2";#N/A,#N/A,TRUE,"Лист3"}</definedName>
    <definedName name="vcfssssssssssssssssssss" localSheetId="8" hidden="1">{#N/A,#N/A,TRUE,"Лист1";#N/A,#N/A,TRUE,"Лист2";#N/A,#N/A,TRUE,"Лист3"}</definedName>
    <definedName name="vcfssssssssssssssssssss" hidden="1">{#N/A,#N/A,TRUE,"Лист1";#N/A,#N/A,TRUE,"Лист2";#N/A,#N/A,TRUE,"Лист3"}</definedName>
    <definedName name="vdfffffffffffffffffff" localSheetId="8">'неучт расходы '!vdfffffffffffffffffff</definedName>
    <definedName name="vdfffffffffffffffffff">[0]!vdfffffffffffffffffff</definedName>
    <definedName name="VDOC" localSheetId="8">#REF!</definedName>
    <definedName name="VDOC">#REF!</definedName>
    <definedName name="version">[30]Инструкция!$B$3</definedName>
    <definedName name="vffffffffffffffffffff" localSheetId="8">'неучт расходы '!vffffffffffffffffffff</definedName>
    <definedName name="vffffffffffffffffffff">[0]!vffffffffffffffffffff</definedName>
    <definedName name="vfgfffffffffffffffff" localSheetId="8">'неучт расходы '!vfgfffffffffffffffff</definedName>
    <definedName name="vfgfffffffffffffffff">[0]!vfgfffffffffffffffff</definedName>
    <definedName name="vggf">[4]!vggf</definedName>
    <definedName name="vghfgddfsdaas" localSheetId="8">'неучт расходы '!vghfgddfsdaas</definedName>
    <definedName name="vghfgddfsdaas">[0]!vghfgddfsdaas</definedName>
    <definedName name="vn" localSheetId="8" hidden="1">{#N/A,#N/A,TRUE,"Лист1";#N/A,#N/A,TRUE,"Лист2";#N/A,#N/A,TRUE,"Лист3"}</definedName>
    <definedName name="vn" hidden="1">{#N/A,#N/A,TRUE,"Лист1";#N/A,#N/A,TRUE,"Лист2";#N/A,#N/A,TRUE,"Лист3"}</definedName>
    <definedName name="VV" localSheetId="8">'неучт расходы '!VV</definedName>
    <definedName name="VV">[0]!VV</definedName>
    <definedName name="vvbnbv" localSheetId="8">'неучт расходы '!vvbnbv</definedName>
    <definedName name="vvbnbv">[0]!vvbnbv</definedName>
    <definedName name="vvvffffffffffffffffff" localSheetId="8">'неучт расходы '!vvvffffffffffffffffff</definedName>
    <definedName name="vvvffffffffffffffffff">[0]!vvvffffffffffffffffff</definedName>
    <definedName name="w" localSheetId="8">'неучт расходы '!w</definedName>
    <definedName name="w">[0]!w</definedName>
    <definedName name="waddddddddddddddddddd" localSheetId="8" hidden="1">{#N/A,#N/A,TRUE,"Лист1";#N/A,#N/A,TRUE,"Лист2";#N/A,#N/A,TRUE,"Лист3"}</definedName>
    <definedName name="waddddddddddddddddddd" hidden="1">{#N/A,#N/A,TRUE,"Лист1";#N/A,#N/A,TRUE,"Лист2";#N/A,#N/A,TRUE,"Лист3"}</definedName>
    <definedName name="wdsfdsssssssssssssssssss" localSheetId="8">'неучт расходы '!wdsfdsssssssssssssssssss</definedName>
    <definedName name="wdsfdsssssssssssssssssss">[0]!wdsfdsssssssssssssssssss</definedName>
    <definedName name="we" localSheetId="8">'неучт расходы '!we</definedName>
    <definedName name="we">[0]!we</definedName>
    <definedName name="wefwce">[1]!wefwce</definedName>
    <definedName name="wefwef">[1]!wefwef</definedName>
    <definedName name="werrytruy" localSheetId="8">'неучт расходы '!werrytruy</definedName>
    <definedName name="werrytruy">[0]!werrytruy</definedName>
    <definedName name="wertryt" localSheetId="8">'неучт расходы '!wertryt</definedName>
    <definedName name="wertryt">[0]!wertryt</definedName>
    <definedName name="wesddddddddddddddddd" localSheetId="8" hidden="1">{#N/A,#N/A,TRUE,"Лист1";#N/A,#N/A,TRUE,"Лист2";#N/A,#N/A,TRUE,"Лист3"}</definedName>
    <definedName name="wesddddddddddddddddd" hidden="1">{#N/A,#N/A,TRUE,"Лист1";#N/A,#N/A,TRUE,"Лист2";#N/A,#N/A,TRUE,"Лист3"}</definedName>
    <definedName name="wetrtyruy" localSheetId="8">'неучт расходы '!wetrtyruy</definedName>
    <definedName name="wetrtyruy">[0]!wetrtyruy</definedName>
    <definedName name="WHSEMHR01" localSheetId="8">#REF!</definedName>
    <definedName name="WHSEMHR01">#REF!</definedName>
    <definedName name="WHSEMHRLE" localSheetId="8">#REF!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localSheetId="8"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8"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ку." localSheetId="8" hidden="1">{#N/A,#N/A,TRUE,"Лист2"}</definedName>
    <definedName name="wrn.ку." hidden="1">{#N/A,#N/A,TRUE,"Лист2"}</definedName>
    <definedName name="wrn.Модель._.Интенсивника." localSheetId="8"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8"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П_КМК." localSheetId="8"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 localSheetId="8">'неучт расходы '!wwwwwwwwwwwww</definedName>
    <definedName name="wwwwwwwwwwwww">[0]!wwwwwwwwwwwww</definedName>
    <definedName name="xcbvbnbm" localSheetId="8">'неучт расходы '!xcbvbnbm</definedName>
    <definedName name="xcbvbnbm">[0]!xcbvbnbm</definedName>
    <definedName name="xcfdfdfffffffffffff" localSheetId="8">'неучт расходы '!xcfdfdfffffffffffff</definedName>
    <definedName name="xcfdfdfffffffffffff">[0]!xcfdfdfffffffffffff</definedName>
    <definedName name="xczn">[4]!xczn</definedName>
    <definedName name="xdsfds" localSheetId="8">'неучт расходы '!xdsfds</definedName>
    <definedName name="xdsfds">[0]!xdsfds</definedName>
    <definedName name="xfh">[4]!xfh</definedName>
    <definedName name="XML_ORG_LIST_TAG_NAMES">#REF!</definedName>
    <definedName name="xoz_r">#REF!</definedName>
    <definedName name="xvcbvcbn" localSheetId="8">'неучт расходы '!xvcbvcbn</definedName>
    <definedName name="xvcbvcbn">[0]!xvcbvcbn</definedName>
    <definedName name="xvccvcbn" localSheetId="8">'неучт расходы '!xvccvcbn</definedName>
    <definedName name="xvccvcbn">[0]!xvccvcbn</definedName>
    <definedName name="xvdsvf" localSheetId="8">'неучт расходы '!xvdsvf</definedName>
    <definedName name="xvdsvf">[0]!xvdsvf</definedName>
    <definedName name="xwxc" localSheetId="8">'неучт расходы '!xwxc</definedName>
    <definedName name="xwxc">[0]!xwxc</definedName>
    <definedName name="xxxxx" localSheetId="8">'неучт расходы '!xxxxx</definedName>
    <definedName name="xxxxx">[0]!xxxxx</definedName>
    <definedName name="xzxsassssssssssssssss" localSheetId="8">'неучт расходы '!xzxsassssssssssssssss</definedName>
    <definedName name="xzxsassssssssssssssss">[0]!xzxsassssssssssssssss</definedName>
    <definedName name="y" localSheetId="8">'неучт расходы '!y</definedName>
    <definedName name="y">[0]!y</definedName>
    <definedName name="year" localSheetId="8">[31]Справочники!$J$1:$J$15</definedName>
    <definedName name="year">[32]Справочники!$J$1:$J$15</definedName>
    <definedName name="yfgdfdfffffffffffff" localSheetId="8" hidden="1">{#N/A,#N/A,TRUE,"Лист1";#N/A,#N/A,TRUE,"Лист2";#N/A,#N/A,TRUE,"Лист3"}</definedName>
    <definedName name="yfgdfdfffffffffffff" hidden="1">{#N/A,#N/A,TRUE,"Лист1";#N/A,#N/A,TRUE,"Лист2";#N/A,#N/A,TRUE,"Лист3"}</definedName>
    <definedName name="yggfgffffffffff" localSheetId="8">'неучт расходы '!yggfgffffffffff</definedName>
    <definedName name="yggfgffffffffff">[0]!yggfgffffffffff</definedName>
    <definedName name="yghk">[4]!yghk</definedName>
    <definedName name="yhiuyhiuyhi" localSheetId="8">'неучт расходы '!yhiuyhiuyhi</definedName>
    <definedName name="yhiuyhiuyhi">[0]!yhiuyhiuyhi</definedName>
    <definedName name="yi">[4]!yi</definedName>
    <definedName name="yiujhuuuuuuuuuuuuuuuuu" localSheetId="8">'неучт расходы '!yiujhuuuuuuuuuuuuuuuuu</definedName>
    <definedName name="yiujhuuuuuuuuuuuuuuuuu">[0]!yiujhuuuuuuuuuuuuuuuuu</definedName>
    <definedName name="yiuyiub" localSheetId="8">'неучт расходы '!yiuyiub</definedName>
    <definedName name="yiuyiub">[0]!yiuyiub</definedName>
    <definedName name="yt" localSheetId="8">'неучт расходы '!yt</definedName>
    <definedName name="yt">[0]!yt</definedName>
    <definedName name="ytgfgffffffffffffff" localSheetId="8">'неучт расходы '!ytgfgffffffffffffff</definedName>
    <definedName name="ytgfgffffffffffffff">[0]!ytgfgffffffffffffff</definedName>
    <definedName name="ytghfgd" localSheetId="8">'неучт расходы '!ytghfgd</definedName>
    <definedName name="ytghfgd">[0]!ytghfgd</definedName>
    <definedName name="ytghgggggggggggg" localSheetId="8">'неучт расходы '!ytghgggggggggggg</definedName>
    <definedName name="ytghgggggggggggg">[0]!ytghgggggggggggg</definedName>
    <definedName name="ytouy" localSheetId="8">'неучт расходы '!ytouy</definedName>
    <definedName name="ytouy">[0]!ytouy</definedName>
    <definedName name="yttttttttttttttt" localSheetId="8">'неучт расходы '!yttttttttttttttt</definedName>
    <definedName name="yttttttttttttttt">[0]!yttttttttttttttt</definedName>
    <definedName name="ytttttttttttttttttttt" localSheetId="8" hidden="1">{#N/A,#N/A,TRUE,"Лист1";#N/A,#N/A,TRUE,"Лист2";#N/A,#N/A,TRUE,"Лист3"}</definedName>
    <definedName name="ytttttttttttttttttttt" hidden="1">{#N/A,#N/A,TRUE,"Лист1";#N/A,#N/A,TRUE,"Лист2";#N/A,#N/A,TRUE,"Лист3"}</definedName>
    <definedName name="ytuiytu" localSheetId="8">'неучт расходы '!ytuiytu</definedName>
    <definedName name="ytuiytu">[0]!ytuiytu</definedName>
    <definedName name="ytyggggggggggggggg" localSheetId="8" hidden="1">{#N/A,#N/A,TRUE,"Лист1";#N/A,#N/A,TRUE,"Лист2";#N/A,#N/A,TRUE,"Лист3"}</definedName>
    <definedName name="ytyggggggggggggggg" hidden="1">{#N/A,#N/A,TRUE,"Лист1";#N/A,#N/A,TRUE,"Лист2";#N/A,#N/A,TRUE,"Лист3"}</definedName>
    <definedName name="yu">[4]!yu</definedName>
    <definedName name="yuk">[4]!yuk</definedName>
    <definedName name="yukyukyukuyk" localSheetId="8">'неучт расходы '!yukyukyukuyk</definedName>
    <definedName name="yukyukyukuyk">[0]!yukyukyukuyk</definedName>
    <definedName name="yuo" localSheetId="8">'неучт расходы '!yuo</definedName>
    <definedName name="yuo">[0]!yuo</definedName>
    <definedName name="yutghhhhhhhhhhhhhhhhhh" localSheetId="8">'неучт расходы '!yutghhhhhhhhhhhhhhhhhh</definedName>
    <definedName name="yutghhhhhhhhhhhhhhhhhh">[0]!yutghhhhhhhhhhhhhhhhhh</definedName>
    <definedName name="yutyttry" localSheetId="8">'неучт расходы '!yutyttry</definedName>
    <definedName name="yutyttry">[0]!yutyttry</definedName>
    <definedName name="yuuyjhg" localSheetId="8">'неучт расходы '!yuuyjhg</definedName>
    <definedName name="yuuyjhg">[0]!yuuyjhg</definedName>
    <definedName name="yuyuy" localSheetId="8">'неучт расходы '!yuyuy</definedName>
    <definedName name="yuyuy">[0]!yuyuy</definedName>
    <definedName name="yy" localSheetId="8">'неучт расходы '!yy</definedName>
    <definedName name="yy">[0]!yy</definedName>
    <definedName name="yyu">#N/A</definedName>
    <definedName name="yyy" localSheetId="8">'неучт расходы '!yyy</definedName>
    <definedName name="yyy">[0]!yyy</definedName>
    <definedName name="yyyjjjj" localSheetId="8" hidden="1">{#N/A,#N/A,FALSE,"Себестоимсть-97"}</definedName>
    <definedName name="yyyjjjj" hidden="1">{#N/A,#N/A,FALSE,"Себестоимсть-97"}</definedName>
    <definedName name="z">#REF!</definedName>
    <definedName name="Z_0DD4EB58_0647_11D5_A6F7_00508B654A95_.wvu.Cols" localSheetId="8" hidden="1">#REF!,#REF!,#REF!,#REF!,#REF!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 localSheetId="8">'неучт расходы '!zcxvcvcbvvn</definedName>
    <definedName name="zcxvcvcbvvn">[0]!zcxvcvcbvvn</definedName>
    <definedName name="zdnm">[4]!zdnm</definedName>
    <definedName name="ZERO">#REF!</definedName>
    <definedName name="zip">#N/A</definedName>
    <definedName name="zzzzzzzzzzzzzzzzz" localSheetId="8">'неучт расходы '!zzzzzzzzzzzzzzzzz</definedName>
    <definedName name="zzzzzzzzzzzzzzzzz">[0]!zzzzzzzzzzzzzzzzz</definedName>
    <definedName name="а" localSheetId="8">#REF!</definedName>
    <definedName name="а">#REF!</definedName>
    <definedName name="А1" localSheetId="8">'[78]1.3. Неподконтрольные'!#REF!</definedName>
    <definedName name="А1">'[78]1.3. Неподконтрольные'!#REF!</definedName>
    <definedName name="А21" localSheetId="8">#REF!</definedName>
    <definedName name="А21">#REF!</definedName>
    <definedName name="А27">#N/A</definedName>
    <definedName name="А27_34">"$#ССЫЛ!.$B$27"</definedName>
    <definedName name="А77">[79]Рейтинг!$A$14</definedName>
    <definedName name="А8">#REF!</definedName>
    <definedName name="аа" localSheetId="8">'неучт расходы '!аа</definedName>
    <definedName name="аа">[0]!аа</definedName>
    <definedName name="ааа" localSheetId="8">#REF!</definedName>
    <definedName name="ааа">#REF!</definedName>
    <definedName name="ааааа">#N/A</definedName>
    <definedName name="АААААААА" localSheetId="8">'неучт расходы '!АААААААА</definedName>
    <definedName name="АААААААА">[0]!АААААААА</definedName>
    <definedName name="ааагнннаш">#N/A</definedName>
    <definedName name="абон.пл">#N/A</definedName>
    <definedName name="ав" localSheetId="8">'неучт расходы '!ав</definedName>
    <definedName name="ав">[0]!ав</definedName>
    <definedName name="ававпаврпв" localSheetId="8">'неучт расходы '!ававпаврпв</definedName>
    <definedName name="ававпаврпв">[0]!ававпаврпв</definedName>
    <definedName name="авауеу">#N/A</definedName>
    <definedName name="авг" localSheetId="8">#REF!</definedName>
    <definedName name="авг">#REF!</definedName>
    <definedName name="авг2" localSheetId="8">#REF!</definedName>
    <definedName name="авг2">#REF!</definedName>
    <definedName name="авт">#N/A</definedName>
    <definedName name="авыав" localSheetId="8"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'[80]ИТ-бюджет'!$L$5:$L$99</definedName>
    <definedName name="аичавыукфцу" localSheetId="8">'неучт расходы '!аичавыукфцу</definedName>
    <definedName name="аичавыукфцу">[0]!аичавыукфцу</definedName>
    <definedName name="ал" localSheetId="8">#REF!</definedName>
    <definedName name="ал">#REF!</definedName>
    <definedName name="АМ" localSheetId="8">'неучт расходы '!АМ</definedName>
    <definedName name="АМ">[0]!АМ</definedName>
    <definedName name="АМВА" localSheetId="8">'неучт расходы '!АМВА</definedName>
    <definedName name="АМВА">[0]!АМВА</definedName>
    <definedName name="анализ"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'[81]Гр5(о)'!#REF!</definedName>
    <definedName name="АО_Ремонт">'[41]4'!#REF!</definedName>
    <definedName name="АО_экспл">'[41]4'!#REF!</definedName>
    <definedName name="АОЛАЛЛ" localSheetId="8">'неучт расходы '!АОЛАЛЛ</definedName>
    <definedName name="АОЛАЛЛ">[0]!АОЛАЛЛ</definedName>
    <definedName name="аотр">'[82]ИТ-бюджет'!$L$5:$L$99</definedName>
    <definedName name="ап" localSheetId="8">'неучт расходы '!ап</definedName>
    <definedName name="ап">[0]!ап</definedName>
    <definedName name="апапарп" localSheetId="8">'неучт расходы '!апапарп</definedName>
    <definedName name="апапарп">[0]!апапарп</definedName>
    <definedName name="апиав">#N/A</definedName>
    <definedName name="апир">'[83]ИТ-бюджет'!$L$5:$L$99</definedName>
    <definedName name="аппячфы" localSheetId="8">'неучт расходы '!аппячфы</definedName>
    <definedName name="аппячфы">[0]!аппячфы</definedName>
    <definedName name="апр" localSheetId="8">#REF!</definedName>
    <definedName name="апр">#REF!</definedName>
    <definedName name="апр2" localSheetId="8">#REF!</definedName>
    <definedName name="апр2">#REF!</definedName>
    <definedName name="апрель"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 localSheetId="8">'неучт расходы '!аптпат</definedName>
    <definedName name="аптпат">[0]!аптпат</definedName>
    <definedName name="апыми"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 localSheetId="8">'неучт расходы '!АРВЕР</definedName>
    <definedName name="АРВЕР">[0]!АРВЕР</definedName>
    <definedName name="Арендая_плата" localSheetId="8">#REF!</definedName>
    <definedName name="Арендая_плата">#REF!</definedName>
    <definedName name="Арт">#N/A</definedName>
    <definedName name="атапчь">#N/A</definedName>
    <definedName name="АТП" localSheetId="8">#REF!</definedName>
    <definedName name="АТП">#REF!</definedName>
    <definedName name="ау">'[84]ИТ-бюджет'!$L$5:$L$99</definedName>
    <definedName name="аш">#N/A</definedName>
    <definedName name="аяыпамыпмипи" localSheetId="8">'неучт расходы '!аяыпамыпмипи</definedName>
    <definedName name="аяыпамыпмипи">[0]!аяыпамыпмипи</definedName>
    <definedName name="б" localSheetId="8">'неучт расходы '!б</definedName>
    <definedName name="б">[0]!б</definedName>
    <definedName name="база">[85]SHPZ!$A$1:$BC$4313</definedName>
    <definedName name="база_2">#REF!</definedName>
    <definedName name="_xlnm.Database">#REF!</definedName>
    <definedName name="база1">#REF!</definedName>
    <definedName name="база2">#REF!</definedName>
    <definedName name="база3">#REF!</definedName>
    <definedName name="Базовые">'[86]Производство электроэнергии'!$A$95</definedName>
    <definedName name="базовый_год">#REF!</definedName>
    <definedName name="БазовыйПериод">[87]Заголовок!$B$15</definedName>
    <definedName name="БАЛ"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[88]Баланс!$D$60</definedName>
    <definedName name="балансовая">#REF!</definedName>
    <definedName name="бб" localSheetId="8">'неучт расходы '!бб</definedName>
    <definedName name="бб">[0]!бб</definedName>
    <definedName name="ббб"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 localSheetId="8">'[89]БД-2-2-П'!#REF!</definedName>
    <definedName name="БД_2_2">'[90]БД-2-2-П'!#REF!</definedName>
    <definedName name="БД_2_3">#REF!</definedName>
    <definedName name="БДДР">#N/A</definedName>
    <definedName name="БИ_1_1">#REF!</definedName>
    <definedName name="БИ_1_10">#REF!</definedName>
    <definedName name="БИ_1_2">#REF!</definedName>
    <definedName name="БИ_2_11_П">'[91]БИ-2-18-П'!$B$8</definedName>
    <definedName name="БИ_2_14">'[91]БИ-2-19-П'!$B$8</definedName>
    <definedName name="БИ_2_3">#REF!</definedName>
    <definedName name="БИ_2_4">#REF!</definedName>
    <definedName name="БИ_2_5">'[91]БИ-2-7-П'!$B$8</definedName>
    <definedName name="БИ_2_6">'[91]БИ-2-9-П'!$B$8</definedName>
    <definedName name="БИ_2_7">#REF!</definedName>
    <definedName name="БИ_2_8">'[91]БИ-2-14-П'!$B$8</definedName>
    <definedName name="БИ_2_9">'[91]БИ-2-16-П'!$B$8</definedName>
    <definedName name="БР_2_20_П">#REF!</definedName>
    <definedName name="БР_2_3_П">#REF!</definedName>
    <definedName name="БР_2_6_П">#REF!</definedName>
    <definedName name="БР_3_4">#REF!</definedName>
    <definedName name="БР_РСК">#REF!</definedName>
    <definedName name="БС">[92]Справочники!$A$4:$A$6</definedName>
    <definedName name="БЩ" localSheetId="8">'неучт расходы '!БЩ</definedName>
    <definedName name="БЩ">[0]!БЩ</definedName>
    <definedName name="Бюдж_расч_зак_МТР" localSheetId="8">#REF!</definedName>
    <definedName name="Бюдж_расч_зак_МТР">#REF!</definedName>
    <definedName name="Бюдж_расч_усл_ТОиР" localSheetId="8">#REF!</definedName>
    <definedName name="Бюдж_расч_усл_ТОиР">#REF!</definedName>
    <definedName name="Бюджет_движ_СК">#REF!</definedName>
    <definedName name="Бюджет_закуп_запасов_МТР_ЦС">'[93]Закупки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'[94]БФ-2-8-П'!#REF!</definedName>
    <definedName name="Бюджет_Расчетов_по_ФВ_АУ_МРСК">'[95]БФ-2-13-П'!#REF!</definedName>
    <definedName name="Бюджет_расчетов_по_ФВ_РСК">'[96]БФ-2-13-П'!$B$6</definedName>
    <definedName name="Бюджет_РБП_РСК">[97]РБП!#REF!</definedName>
    <definedName name="Бюджет_усл_подрядчиков_ТОиР_РСК">#REF!</definedName>
    <definedName name="Бюджет_ФОТ_ТОиР_РСК">#REF!</definedName>
    <definedName name="Бюджетные_электроэнергии">'[86]Производство электроэнергии'!$A$111</definedName>
    <definedName name="в" localSheetId="8">'неучт расходы '!в</definedName>
    <definedName name="в">[0]!в</definedName>
    <definedName name="В1" localSheetId="8">#REF!</definedName>
    <definedName name="В1">#REF!</definedName>
    <definedName name="в23ё" localSheetId="8">'неучт расходы '!в23ё</definedName>
    <definedName name="в23ё">[0]!в23ё</definedName>
    <definedName name="В779" localSheetId="8">#REF!</definedName>
    <definedName name="В779">#REF!</definedName>
    <definedName name="ва" localSheetId="8">#REF!</definedName>
    <definedName name="ва">#REF!</definedName>
    <definedName name="валоы">[4]!валоы</definedName>
    <definedName name="вамвапм">'[98]ИТ-бюджет'!$L$5:$L$98</definedName>
    <definedName name="ваорлап" localSheetId="8" hidden="1">{#N/A,#N/A,TRUE,"Лист1";#N/A,#N/A,TRUE,"Лист2";#N/A,#N/A,TRUE,"Лист3"}</definedName>
    <definedName name="ваорлап" hidden="1">{#N/A,#N/A,TRUE,"Лист1";#N/A,#N/A,TRUE,"Лист2";#N/A,#N/A,TRUE,"Лист3"}</definedName>
    <definedName name="вап" localSheetId="8">'неучт расходы '!вап</definedName>
    <definedName name="вап">[0]!вап</definedName>
    <definedName name="вапке"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8">'неучт расходы '!Вар.их</definedName>
    <definedName name="Вар.их">[0]!Вар.их</definedName>
    <definedName name="Вар.КАЛМЭ" localSheetId="8">'неучт расходы '!Вар.КАЛМЭ</definedName>
    <definedName name="Вар.КАЛМЭ">[0]!Вар.КАЛМЭ</definedName>
    <definedName name="ВАРЕР" localSheetId="8">'неучт расходы '!ВАРЕР</definedName>
    <definedName name="ВАРЕР">[0]!ВАРЕР</definedName>
    <definedName name="вас"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8">'неучт расходы '!вв</definedName>
    <definedName name="вв">[0]!вв</definedName>
    <definedName name="вв110" localSheetId="8">'[99]ПС рек'!#REF!</definedName>
    <definedName name="вв110">'[100]ПС рек'!#REF!</definedName>
    <definedName name="вв20" localSheetId="8">'[99]ПС рек'!#REF!</definedName>
    <definedName name="вв20">'[100]ПС рек'!#REF!</definedName>
    <definedName name="вв220" localSheetId="8">'[99]ПС рек'!#REF!</definedName>
    <definedName name="вв220">'[100]ПС рек'!#REF!</definedName>
    <definedName name="вв330" localSheetId="8">'[99]ПС рек'!#REF!</definedName>
    <definedName name="вв330">'[100]ПС рек'!#REF!</definedName>
    <definedName name="вв35" localSheetId="8">'[99]ПС рек'!#REF!</definedName>
    <definedName name="вв35">'[100]ПС рек'!#REF!</definedName>
    <definedName name="вв500" localSheetId="8">'[99]ПС рек'!#REF!</definedName>
    <definedName name="вв500">'[100]ПС рек'!#REF!</definedName>
    <definedName name="вв750" localSheetId="8">'[99]ПС рек'!#REF!</definedName>
    <definedName name="вв750">'[100]ПС рек'!#REF!</definedName>
    <definedName name="ввв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 localSheetId="8">[101]t_настройки!#REF!</definedName>
    <definedName name="Вид_Бизнеса">[102]t_настройки!#REF!</definedName>
    <definedName name="Видтарифпонаселению">[103]Const!$Q$35</definedName>
    <definedName name="Виды_деятельности">[104]t_настройки!$I$43:$I$61</definedName>
    <definedName name="витт" localSheetId="8" hidden="1">{#N/A,#N/A,TRUE,"Лист1";#N/A,#N/A,TRUE,"Лист2";#N/A,#N/A,TRUE,"Лист3"}</definedName>
    <definedName name="витт" hidden="1">{#N/A,#N/A,TRUE,"Лист1";#N/A,#N/A,TRUE,"Лист2";#N/A,#N/A,TRUE,"Лист3"}</definedName>
    <definedName name="вка">#N/A</definedName>
    <definedName name="ВЛТРАССА" localSheetId="8">'[99]ЛЭП нов'!#REF!</definedName>
    <definedName name="ВЛТРАССА">'[100]ЛЭП нов'!#REF!</definedName>
    <definedName name="вм" localSheetId="8">'неучт расходы '!вм</definedName>
    <definedName name="вм">[0]!вм</definedName>
    <definedName name="вмивртвр" localSheetId="8">'неучт расходы '!вмивртвр</definedName>
    <definedName name="вмивртвр">[0]!вмивртвр</definedName>
    <definedName name="вн20" localSheetId="8">'[99]ПС рек'!#REF!</definedName>
    <definedName name="вн20">'[100]ПС рек'!#REF!</definedName>
    <definedName name="восемь" localSheetId="8">#REF!</definedName>
    <definedName name="восемь">#REF!</definedName>
    <definedName name="вп">'[98]ИТ-бюджет'!$L$5:$L$98</definedName>
    <definedName name="впаавп">#REF!</definedName>
    <definedName name="впававапв" localSheetId="8">'неучт расходы '!впававапв</definedName>
    <definedName name="впававапв">[0]!впававапв</definedName>
    <definedName name="впавпапаарп" localSheetId="8">'неучт расходы '!впавпапаарп</definedName>
    <definedName name="впавпапаарп">[0]!впавпапаарп</definedName>
    <definedName name="впарп">'[105]ИТ-бюджет'!$L$5:$L$99</definedName>
    <definedName name="вралгн">#N/A</definedName>
    <definedName name="вртт" localSheetId="8">'неучт расходы '!вртт</definedName>
    <definedName name="вртт">[0]!вртт</definedName>
    <definedName name="вс" localSheetId="8">[106]расшифровка!#REF!</definedName>
    <definedName name="вс">[106]расшифровка!#REF!</definedName>
    <definedName name="всего" localSheetId="8">'[99]ПС рек'!#REF!</definedName>
    <definedName name="всего">'[100]ПС рек'!#REF!</definedName>
    <definedName name="вск_вн" localSheetId="8">#REF!</definedName>
    <definedName name="вск_вн">#REF!</definedName>
    <definedName name="вск_ВСЕГО" localSheetId="8">#REF!</definedName>
    <definedName name="вск_ВСЕГО">#REF!</definedName>
    <definedName name="ВТОП">#REF!</definedName>
    <definedName name="второй">#REF!</definedName>
    <definedName name="вуавпаорпл" localSheetId="8">'неучт расходы '!вуавпаорпл</definedName>
    <definedName name="вуавпаорпл">[0]!вуавпаорпл</definedName>
    <definedName name="вуквпапрпорлд" localSheetId="8">'неучт расходы '!вуквпапрпорлд</definedName>
    <definedName name="вуквпапрпорлд">[0]!вуквпапрпорлд</definedName>
    <definedName name="вуув" localSheetId="8" hidden="1">{#N/A,#N/A,TRUE,"Лист1";#N/A,#N/A,TRUE,"Лист2";#N/A,#N/A,TRUE,"Лист3"}</definedName>
    <definedName name="вуув" hidden="1">{#N/A,#N/A,TRUE,"Лист1";#N/A,#N/A,TRUE,"Лист2";#N/A,#N/A,TRUE,"Лист3"}</definedName>
    <definedName name="вшщз">#N/A</definedName>
    <definedName name="выап" hidden="1">#REF!</definedName>
    <definedName name="выв">#REF!</definedName>
    <definedName name="Вып_н_2003">'[74]Текущие цены'!#REF!</definedName>
    <definedName name="вып_н_2004">'[74]Текущие цены'!#REF!</definedName>
    <definedName name="Вып_ОФ_с_пц">[74]рабочий!$Y$202:$AP$224</definedName>
    <definedName name="Вып_оф_с_цпг">'[74]Текущие цены'!#REF!</definedName>
    <definedName name="Вып_с_новых_ОФ">[74]рабочий!$Y$277:$AP$299</definedName>
    <definedName name="выф"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localSheetId="8" hidden="1">{#N/A,#N/A,TRUE,"Лист1";#N/A,#N/A,TRUE,"Лист2";#N/A,#N/A,TRUE,"Лист3"}</definedName>
    <definedName name="выыапвавап" hidden="1">{#N/A,#N/A,TRUE,"Лист1";#N/A,#N/A,TRUE,"Лист2";#N/A,#N/A,TRUE,"Лист3"}</definedName>
    <definedName name="вяр">#N/A</definedName>
    <definedName name="Г">[1]!Г</definedName>
    <definedName name="газ_кокс">#REF!</definedName>
    <definedName name="галя" localSheetId="8">'неучт расходы '!галя</definedName>
    <definedName name="галя">[0]!галя</definedName>
    <definedName name="гг" localSheetId="8">'неучт расходы '!гг</definedName>
    <definedName name="гг">[0]!гг</definedName>
    <definedName name="ггг" localSheetId="8">'неучт расходы '!ггг</definedName>
    <definedName name="ггг">[0]!ггг</definedName>
    <definedName name="гггр" localSheetId="8">'неучт расходы '!гггр</definedName>
    <definedName name="гггр">[0]!гггр</definedName>
    <definedName name="генерация" localSheetId="8">'неучт расходы '!генерация</definedName>
    <definedName name="генерация">[0]!генерация</definedName>
    <definedName name="генпла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 localSheetId="8">'неучт расходы '!глнрлоророр</definedName>
    <definedName name="глнрлоророр">[0]!глнрлоророр</definedName>
    <definedName name="гн">[1]!гн</definedName>
    <definedName name="гнгепнапра" localSheetId="8" hidden="1">{#N/A,#N/A,TRUE,"Лист1";#N/A,#N/A,TRUE,"Лист2";#N/A,#N/A,TRUE,"Лист3"}</definedName>
    <definedName name="гнгепнапра" hidden="1">{#N/A,#N/A,TRUE,"Лист1";#N/A,#N/A,TRUE,"Лист2";#N/A,#N/A,TRUE,"Лист3"}</definedName>
    <definedName name="гнгопропрппра" localSheetId="8">'неучт расходы '!гнгопропрппра</definedName>
    <definedName name="гнгопропрппра">[0]!гнгопропрппра</definedName>
    <definedName name="гнеорпопорпропр" localSheetId="8">'неучт расходы '!гнеорпопорпропр</definedName>
    <definedName name="гнеорпопорпропр">[0]!гнеорпопорпропр</definedName>
    <definedName name="гнлзщ" localSheetId="8">'неучт расходы '!гнлзщ</definedName>
    <definedName name="гнлзщ">[0]!гнлзщ</definedName>
    <definedName name="гнн">#N/A</definedName>
    <definedName name="гннрпррапапв" localSheetId="8">'неучт расходы '!гннрпррапапв</definedName>
    <definedName name="гннрпррапапв">[0]!гннрпррапапв</definedName>
    <definedName name="гнортимв" localSheetId="8">'неучт расходы '!гнортимв</definedName>
    <definedName name="гнортимв">[0]!гнортимв</definedName>
    <definedName name="гнрпрпап" localSheetId="8">'неучт расходы '!гнрпрпап</definedName>
    <definedName name="гнрпрпап">[0]!гнрпрпап</definedName>
    <definedName name="Год">[104]t_настройки!$I$8:$I$20</definedName>
    <definedName name="Год_без_ХВО">#N/A</definedName>
    <definedName name="Год_выбрано">[104]t_настройки!$I$81</definedName>
    <definedName name="Год_Выбрано_Название">[104]t_настройки!$J$75</definedName>
    <definedName name="Гольцо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 localSheetId="8">'неучт расходы '!гороппрапа</definedName>
    <definedName name="гороппрапа">[0]!гороппрапа</definedName>
    <definedName name="гошгрииапв" localSheetId="8">'неучт расходы '!гошгрииапв</definedName>
    <definedName name="гошгрииапв">[0]!гошгрииапв</definedName>
    <definedName name="гра"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[104]t_настройки!$I$94:$I$101</definedName>
    <definedName name="График_3_параметр">[104]t_настройки!$I$104:$I$105</definedName>
    <definedName name="грприрцфв00ав98" localSheetId="8" hidden="1">{#N/A,#N/A,TRUE,"Лист1";#N/A,#N/A,TRUE,"Лист2";#N/A,#N/A,TRUE,"Лист3"}</definedName>
    <definedName name="грприрцфв00ав98" hidden="1">{#N/A,#N/A,TRUE,"Лист1";#N/A,#N/A,TRUE,"Лист2";#N/A,#N/A,TRUE,"Лист3"}</definedName>
    <definedName name="группировка">#REF!</definedName>
    <definedName name="грфинцкавг98Х" localSheetId="8" hidden="1">{#N/A,#N/A,TRUE,"Лист1";#N/A,#N/A,TRUE,"Лист2";#N/A,#N/A,TRUE,"Лист3"}</definedName>
    <definedName name="грфинцкавг98Х" hidden="1">{#N/A,#N/A,TRUE,"Лист1";#N/A,#N/A,TRUE,"Лист2";#N/A,#N/A,TRUE,"Лист3"}</definedName>
    <definedName name="гш">[19]!гш</definedName>
    <definedName name="гшгш" localSheetId="8" hidden="1">{#N/A,#N/A,TRUE,"Лист1";#N/A,#N/A,TRUE,"Лист2";#N/A,#N/A,TRUE,"Лист3"}</definedName>
    <definedName name="гшгш" hidden="1">{#N/A,#N/A,TRUE,"Лист1";#N/A,#N/A,TRUE,"Лист2";#N/A,#N/A,TRUE,"Лист3"}</definedName>
    <definedName name="гшпд">#REF!</definedName>
    <definedName name="гшщ">#N/A</definedName>
    <definedName name="гэс3" localSheetId="8">'неучт расходы '!гэс3</definedName>
    <definedName name="гэс3">[0]!гэс3</definedName>
    <definedName name="Д" localSheetId="8">'неучт расходы '!Д</definedName>
    <definedName name="Д">[0]!Д</definedName>
    <definedName name="да">[107]Списки!$D$1:$D$3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 localSheetId="8">'неучт расходы '!ДГШ</definedName>
    <definedName name="ДГШ">[0]!ДГШ</definedName>
    <definedName name="дд">#N/A</definedName>
    <definedName name="ддд" localSheetId="8">'неучт расходы '!ддд</definedName>
    <definedName name="ддд">[0]!ддд</definedName>
    <definedName name="де"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'[74]Текущие цены'!$AT$36:$BK$58</definedName>
    <definedName name="Дефлятор_годовой">'[74]Текущие цены'!$Y$4:$AP$27</definedName>
    <definedName name="Дефлятор_цепной">'[74]Текущие цены'!$Y$36:$AP$58</definedName>
    <definedName name="дж" localSheetId="8">'неучт расходы '!дж</definedName>
    <definedName name="дж">[0]!дж</definedName>
    <definedName name="ДЗО_Выбрано">[104]t_настройки!$I$78</definedName>
    <definedName name="ДЗО_Выбрано_Название">[108]t_настройки!$I$87</definedName>
    <definedName name="ДиапазонЗащиты" localSheetId="8">#REF!,#REF!,#REF!,#REF!,[0]!P1_ДиапазонЗащиты,[0]!P2_ДиапазонЗащиты,[0]!P3_ДиапазонЗащиты,[0]!P4_ДиапазонЗащиты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сконт">#REF!</definedName>
    <definedName name="длдлд" localSheetId="8">'неучт расходы '!длдлд</definedName>
    <definedName name="длдлд">[0]!длдлд</definedName>
    <definedName name="дллллоиммссч" localSheetId="8">'неучт расходы '!дллллоиммссч</definedName>
    <definedName name="дллллоиммссч">[0]!дллллоиммссч</definedName>
    <definedName name="длоо"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'[109]эл ст'!$A$368:$IV$368</definedName>
    <definedName name="доллар_единный">28.5</definedName>
    <definedName name="Доллар_Единый">33.7</definedName>
    <definedName name="доо">#N/A</definedName>
    <definedName name="доопатмо" localSheetId="8">'неучт расходы '!доопатмо</definedName>
    <definedName name="доопатмо">[0]!доопатмо</definedName>
    <definedName name="Дополнение" localSheetId="8">'неучт расходы '!Дополнение</definedName>
    <definedName name="Дополнение">[0]!Дополнение</definedName>
    <definedName name="Доход">#N/A</definedName>
    <definedName name="ДРУГОЕ">[110]Справочники!$A$26:$A$28</definedName>
    <definedName name="ДС">#REF!</definedName>
    <definedName name="дтп" localSheetId="8">'[99]ПС рек'!#REF!</definedName>
    <definedName name="дтп">'[100]ПС рек'!#REF!</definedName>
    <definedName name="дунит_об._тонн">#REF!</definedName>
    <definedName name="дунит_обож.">#REF!</definedName>
    <definedName name="дшголлололол" localSheetId="8" hidden="1">{#N/A,#N/A,TRUE,"Лист1";#N/A,#N/A,TRUE,"Лист2";#N/A,#N/A,TRUE,"Лист3"}</definedName>
    <definedName name="дшголлололол" hidden="1">{#N/A,#N/A,TRUE,"Лист1";#N/A,#N/A,TRUE,"Лист2";#N/A,#N/A,TRUE,"Лист3"}</definedName>
    <definedName name="дшлгорормсм" localSheetId="8">'неучт расходы '!дшлгорормсм</definedName>
    <definedName name="дшлгорормсм">[0]!дшлгорормсм</definedName>
    <definedName name="дшлолоирмпр" localSheetId="8">'неучт расходы '!дшлолоирмпр</definedName>
    <definedName name="дшлолоирмпр">[0]!дшлолоирмпр</definedName>
    <definedName name="дшшгргрп" localSheetId="8">'неучт расходы '!дшшгргрп</definedName>
    <definedName name="дшшгргрп">[0]!дшшгргрп</definedName>
    <definedName name="дщ">[19]!дщ</definedName>
    <definedName name="дщл">[19]!дщл</definedName>
    <definedName name="е"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8" hidden="1">{#N/A,#N/A,TRUE,"Лист1";#N/A,#N/A,TRUE,"Лист2";#N/A,#N/A,TRUE,"Лист3"}</definedName>
    <definedName name="еапапарорппис" hidden="1">{#N/A,#N/A,TRUE,"Лист1";#N/A,#N/A,TRUE,"Лист2";#N/A,#N/A,TRUE,"Лист3"}</definedName>
    <definedName name="еапарпорпол" localSheetId="8">'неучт расходы '!еапарпорпол</definedName>
    <definedName name="еапарпорпол">[0]!еапарпорпол</definedName>
    <definedName name="еаш">#N/A</definedName>
    <definedName name="евапараорплор" localSheetId="8" hidden="1">{#N/A,#N/A,TRUE,"Лист1";#N/A,#N/A,TRUE,"Лист2";#N/A,#N/A,TRUE,"Лист3"}</definedName>
    <definedName name="евапараорплор" hidden="1">{#N/A,#N/A,TRUE,"Лист1";#N/A,#N/A,TRUE,"Лист2";#N/A,#N/A,TRUE,"Лист3"}</definedName>
    <definedName name="евншшш">#N/A</definedName>
    <definedName name="ед">'[41]4'!#REF!</definedName>
    <definedName name="ед_изм">#REF!</definedName>
    <definedName name="ее" localSheetId="8">'неучт расходы '!ее</definedName>
    <definedName name="ее">[0]!ее</definedName>
    <definedName name="еее"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 localSheetId="8">'неучт расходы '!екваппрмрп</definedName>
    <definedName name="екваппрмрп">[0]!екваппрмрп</definedName>
    <definedName name="екнкеын">#N/A</definedName>
    <definedName name="ен">#N/A</definedName>
    <definedName name="епке">[19]!епке</definedName>
    <definedName name="епор" localSheetId="8" hidden="1">#REF!,#REF!,#REF!,#REF!</definedName>
    <definedName name="епор" hidden="1">#REF!,#REF!,#REF!,#REF!</definedName>
    <definedName name="ера">#N/A</definedName>
    <definedName name="ЕРОЕО" localSheetId="8">'неучт расходы '!ЕРОЕО</definedName>
    <definedName name="ЕРОЕО">[0]!ЕРОЕО</definedName>
    <definedName name="еще" localSheetId="8">'неучт расходы '!еще</definedName>
    <definedName name="еще">[0]!еще</definedName>
    <definedName name="ж" localSheetId="8">'неучт расходы '!ж</definedName>
    <definedName name="ж">[0]!ж</definedName>
    <definedName name="жар"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8">'неучт расходы '!жд</definedName>
    <definedName name="жд">[0]!жд</definedName>
    <definedName name="жддлолпраапва" localSheetId="8">'неучт расходы '!жддлолпраапва</definedName>
    <definedName name="жддлолпраапва">[0]!жддлолпраапва</definedName>
    <definedName name="ждждлдлодл" localSheetId="8" hidden="1">{#N/A,#N/A,TRUE,"Лист1";#N/A,#N/A,TRUE,"Лист2";#N/A,#N/A,TRUE,"Лист3"}</definedName>
    <definedName name="ждждлдлодл" hidden="1">{#N/A,#N/A,TRUE,"Лист1";#N/A,#N/A,TRUE,"Лист2";#N/A,#N/A,TRUE,"Лист3"}</definedName>
    <definedName name="жж" localSheetId="8">'неучт расходы '!жж</definedName>
    <definedName name="жж">[0]!жж</definedName>
    <definedName name="жжж" localSheetId="8">'неучт расходы '!жжж</definedName>
    <definedName name="жжж">[0]!жжж</definedName>
    <definedName name="жжжжж" localSheetId="8">'неучт расходы '!жжжжж</definedName>
    <definedName name="жжжжж">[0]!жжжжж</definedName>
    <definedName name="жжжжжжжжжж">#N/A</definedName>
    <definedName name="жздлдооррапав" localSheetId="8">'неучт расходы '!жздлдооррапав</definedName>
    <definedName name="жздлдооррапав">[0]!жздлдооррапав</definedName>
    <definedName name="жзлдолорапрв" localSheetId="8">'неучт расходы '!жзлдолорапрв</definedName>
    <definedName name="жзлдолорапрв">[0]!жзлдолорапрв</definedName>
    <definedName name="жопа"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 localSheetId="8">'неучт расходы '!жшжщжж</definedName>
    <definedName name="жшжщжж">[0]!жшжщжж</definedName>
    <definedName name="жщшжщжж" localSheetId="8">'неучт расходы '!жщшжщжж</definedName>
    <definedName name="жщшжщжж">[0]!жщшжщжж</definedName>
    <definedName name="жэ" localSheetId="8">'неучт расходы '!жэ</definedName>
    <definedName name="жэ">[0]!жэ</definedName>
    <definedName name="з" localSheetId="8">'неучт расходы '!з</definedName>
    <definedName name="з">[0]!з</definedName>
    <definedName name="з4" localSheetId="8">#REF!</definedName>
    <definedName name="з4">#REF!</definedName>
    <definedName name="_xlnm.Print_Titles">'[111]ИТОГИ  по Н,Р,Э,Q'!$A$2:$IV$4</definedName>
    <definedName name="запасы"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 localSheetId="8">'неучт расходы '!ЗГАЭС</definedName>
    <definedName name="ЗГАЭС">[0]!ЗГАЭС</definedName>
    <definedName name="зз" localSheetId="8">'неучт расходы '!зз</definedName>
    <definedName name="зз">[0]!зз</definedName>
    <definedName name="ззз" localSheetId="8">'неучт расходы '!ззз</definedName>
    <definedName name="ззз">[0]!ззз</definedName>
    <definedName name="зззз" localSheetId="8">'неучт расходы '!зззз</definedName>
    <definedName name="зззз">[0]!зззз</definedName>
    <definedName name="Зитп" localSheetId="8">#REF!</definedName>
    <definedName name="Зитп">#REF!</definedName>
    <definedName name="Зиэ" localSheetId="8">#REF!</definedName>
    <definedName name="Зиэ">#REF!</definedName>
    <definedName name="Знн">#REF!</definedName>
    <definedName name="ЗП1">[112]Лист13!$A$2</definedName>
    <definedName name="ЗП2">[112]Лист13!$B$2</definedName>
    <definedName name="ЗП3">[112]Лист13!$C$2</definedName>
    <definedName name="ЗП4">[112]Лист13!$D$2</definedName>
    <definedName name="Зпсс" localSheetId="8">#REF!</definedName>
    <definedName name="Зпсс">#REF!</definedName>
    <definedName name="Зпсэ" localSheetId="8">#REF!</definedName>
    <definedName name="Зпсэ">#REF!</definedName>
    <definedName name="Зпт" localSheetId="8">#REF!</definedName>
    <definedName name="Зпт">#REF!</definedName>
    <definedName name="Зсн">#REF!</definedName>
    <definedName name="зщ">[19]!зщ</definedName>
    <definedName name="зщдллоопн" localSheetId="8">'неучт расходы '!зщдллоопн</definedName>
    <definedName name="зщдллоопн">[0]!зщдллоопн</definedName>
    <definedName name="зщзшщшггрса" localSheetId="8">'неучт расходы '!зщзшщшггрса</definedName>
    <definedName name="зщзшщшггрса">[0]!зщзшщшггрса</definedName>
    <definedName name="зщщщшгрпаав" localSheetId="8" hidden="1">{#N/A,#N/A,TRUE,"Лист1";#N/A,#N/A,TRUE,"Лист2";#N/A,#N/A,TRUE,"Лист3"}</definedName>
    <definedName name="зщщщшгрпаав" hidden="1">{#N/A,#N/A,TRUE,"Лист1";#N/A,#N/A,TRUE,"Лист2";#N/A,#N/A,TRUE,"Лист3"}</definedName>
    <definedName name="ЗЭС">#N/A</definedName>
    <definedName name="и" localSheetId="8">'неучт расходы '!и</definedName>
    <definedName name="и">[0]!и</definedName>
    <definedName name="и_эсо_вн" localSheetId="8">#REF!</definedName>
    <definedName name="и_эсо_вн">#REF!</definedName>
    <definedName name="и_эсо_сн1" localSheetId="8">#REF!</definedName>
    <definedName name="и_эсо_сн1">#REF!</definedName>
    <definedName name="ИА">[107]Списки!$B$1:$B$12</definedName>
    <definedName name="иеркаецуф" localSheetId="8">'неучт расходы '!иеркаецуф</definedName>
    <definedName name="иеркаецуф">[0]!иеркаецуф</definedName>
    <definedName name="Извлечение_ИМ" localSheetId="8">#REF!</definedName>
    <definedName name="Извлечение_ИМ">#REF!</definedName>
    <definedName name="_xlnm.Extract" localSheetId="8">#REF!</definedName>
    <definedName name="_xlnm.Extract">#REF!</definedName>
    <definedName name="ии" localSheetId="8">'неучт расходы '!ии</definedName>
    <definedName name="ии">[0]!ии</definedName>
    <definedName name="иии" localSheetId="8">'неучт расходы '!иии</definedName>
    <definedName name="иии">[0]!иии</definedName>
    <definedName name="ииии" localSheetId="8">'неучт расходы '!ииии</definedName>
    <definedName name="ииии">[0]!ииии</definedName>
    <definedName name="ииииит">#N/A</definedName>
    <definedName name="иипиииии" localSheetId="8">'неучт расходы '!иипиииии</definedName>
    <definedName name="иипиииии">[0]!иипиииии</definedName>
    <definedName name="ий" localSheetId="8">'неучт расходы '!ий</definedName>
    <definedName name="ий">[0]!ий</definedName>
    <definedName name="имп">'[113]ИТ-бюджет'!$L$5:$L$99</definedName>
    <definedName name="Имя_периода">'[41]4'!$A$14</definedName>
    <definedName name="Инвестиции" localSheetId="8">'неучт расходы '!Инвестиции</definedName>
    <definedName name="Инвестиции">[0]!Инвестиции</definedName>
    <definedName name="инвестпрограмма" localSheetId="8">'неучт расходы '!инвестпрограмма</definedName>
    <definedName name="инвестпрограмма">[0]!инвестпрограмма</definedName>
    <definedName name="индцкавг98" localSheetId="8" hidden="1">{#N/A,#N/A,TRUE,"Лист1";#N/A,#N/A,TRUE,"Лист2";#N/A,#N/A,TRUE,"Лист3"}</definedName>
    <definedName name="индцкавг98" hidden="1">{#N/A,#N/A,TRUE,"Лист1";#N/A,#N/A,TRUE,"Лист2";#N/A,#N/A,TRUE,"Лист3"}</definedName>
    <definedName name="ИО">[114]Const!$Q$7</definedName>
    <definedName name="иорироио">#N/A</definedName>
    <definedName name="иполрж" hidden="1">'[8]на 1 тут'!#REF!</definedName>
    <definedName name="ирина" localSheetId="8">'неучт расходы '!ирина</definedName>
    <definedName name="ирина">[0]!ирина</definedName>
    <definedName name="иряв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 localSheetId="8">#REF!</definedName>
    <definedName name="июл">#REF!</definedName>
    <definedName name="июл2" localSheetId="8">#REF!</definedName>
    <definedName name="июл2">#REF!</definedName>
    <definedName name="июн">#REF!</definedName>
    <definedName name="июн2">#REF!</definedName>
    <definedName name="й" localSheetId="8">'неучт расходы '!й</definedName>
    <definedName name="й">[0]!й</definedName>
    <definedName name="йй" localSheetId="8">'неучт расходы '!йй</definedName>
    <definedName name="йй">[0]!йй</definedName>
    <definedName name="ййй" localSheetId="8">'неучт расходы '!ййй</definedName>
    <definedName name="ййй">[0]!ййй</definedName>
    <definedName name="йййййййййййййййййййййййй" localSheetId="8">'неучт расходы '!йййййййййййййййййййййййй</definedName>
    <definedName name="йййййййййййййййййййййййй">[0]!йййййййййййййййййййййййй</definedName>
    <definedName name="йфц" localSheetId="8">'неучт расходы '!йфц</definedName>
    <definedName name="йфц">[0]!йфц</definedName>
    <definedName name="йц" localSheetId="8">'неучт расходы '!йц</definedName>
    <definedName name="йц">[0]!йц</definedName>
    <definedName name="йцу">#N/A</definedName>
    <definedName name="к" localSheetId="8" hidden="1">{#N/A,#N/A,TRUE,"Лист1";#N/A,#N/A,TRUE,"Лист2";#N/A,#N/A,TRUE,"Лист3"}</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 localSheetId="8">'неучт расходы '!кв3</definedName>
    <definedName name="кв3">[0]!кв3</definedName>
    <definedName name="квартал" localSheetId="8">'неучт расходы '!квартал</definedName>
    <definedName name="квартал">[0]!квартал</definedName>
    <definedName name="квырмпро" localSheetId="8">'неучт расходы '!квырмпро</definedName>
    <definedName name="квырмпро">[0]!квырмпро</definedName>
    <definedName name="кг" localSheetId="8">'неучт расходы '!кг</definedName>
    <definedName name="кг">[0]!кг</definedName>
    <definedName name="Кгэс1э" localSheetId="8">#REF!</definedName>
    <definedName name="Кгэс1э">#REF!</definedName>
    <definedName name="Кгэс2э" localSheetId="8">#REF!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8">'неучт расходы '!ке</definedName>
    <definedName name="ке">[0]!ке</definedName>
    <definedName name="кег">#N/A</definedName>
    <definedName name="кей">#N/A</definedName>
    <definedName name="кеппппппппппп" localSheetId="8" hidden="1">{#N/A,#N/A,TRUE,"Лист1";#N/A,#N/A,TRUE,"Лист2";#N/A,#N/A,TRUE,"Лист3"}</definedName>
    <definedName name="кеппппппппппп" hidden="1">{#N/A,#N/A,TRUE,"Лист1";#N/A,#N/A,TRUE,"Лист2";#N/A,#N/A,TRUE,"Лист3"}</definedName>
    <definedName name="кк" localSheetId="8">'неучт расходы '!кк</definedName>
    <definedName name="кк">[0]!кк</definedName>
    <definedName name="ккк" localSheetId="8">[115]тар!#REF!</definedName>
    <definedName name="ккк">[115]тар!#REF!</definedName>
    <definedName name="Классификатор">[107]Списки!$C$2:$C$36</definedName>
    <definedName name="Кн">#REF!</definedName>
    <definedName name="Код_колонки_свода">'[41]4'!$B$12</definedName>
    <definedName name="Код_колонки_свода_2">'[41]4'!#REF!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'[41]4'!$B$15</definedName>
    <definedName name="коммерч_КХП">#REF!</definedName>
    <definedName name="компенсация" localSheetId="8">'неучт расходы '!компенсация</definedName>
    <definedName name="компенсация">[0]!компенсация</definedName>
    <definedName name="Консолид_Бюджет_расч_РСК" localSheetId="8">#REF!</definedName>
    <definedName name="Консолид_Бюджет_расч_РСК">#REF!</definedName>
    <definedName name="копия"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 localSheetId="8">'неучт расходы '!кп</definedName>
    <definedName name="кп">[0]!кп</definedName>
    <definedName name="кпгэс" localSheetId="8">'неучт расходы '!кпгэс</definedName>
    <definedName name="кпгэс">[0]!кпгэс</definedName>
    <definedName name="кпнрг" localSheetId="8">'неучт расходы '!кпнрг</definedName>
    <definedName name="кпнрг">[0]!кпнрг</definedName>
    <definedName name="КРЕДИТ_кон" localSheetId="8">#REF!</definedName>
    <definedName name="КРЕДИТ_кон">#REF!</definedName>
    <definedName name="КРЕДИТ_нач" localSheetId="8">#REF!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'[105]ИТ-бюджет'!$L$5:$L$99</definedName>
    <definedName name="КРЭС">[1]!КРЭС</definedName>
    <definedName name="ктджщз" localSheetId="8">'неучт расходы '!ктджщз</definedName>
    <definedName name="ктджщз">[0]!ктджщз</definedName>
    <definedName name="Ктэс1э" localSheetId="8">#REF!</definedName>
    <definedName name="Ктэс1э">#REF!</definedName>
    <definedName name="Ктэс2э" localSheetId="8">#REF!</definedName>
    <definedName name="Ктэс2э">#REF!</definedName>
    <definedName name="Ктэсэ">#REF!</definedName>
    <definedName name="Ктэсэ1">#REF!</definedName>
    <definedName name="Ктэсэ2">#REF!</definedName>
    <definedName name="ку" localSheetId="8">'неучт расходы '!ку</definedName>
    <definedName name="ку">[0]!ку</definedName>
    <definedName name="Кубаньэнерго" localSheetId="8">#REF!</definedName>
    <definedName name="Кубаньэнерго">#REF!</definedName>
    <definedName name="кувп">'[116]ИТ-бюджет'!$L$5:$L$99</definedName>
    <definedName name="куг"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 localSheetId="8">'неучт расходы '!лара</definedName>
    <definedName name="лара">[0]!лара</definedName>
    <definedName name="ЛГОК_тонн" localSheetId="8">#REF!</definedName>
    <definedName name="ЛГОК_тонн">#REF!</definedName>
    <definedName name="лд"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8" hidden="1">{#N/A,#N/A,TRUE,"Лист1";#N/A,#N/A,TRUE,"Лист2";#N/A,#N/A,TRUE,"Лист3"}</definedName>
    <definedName name="лдлдолорар" hidden="1">{#N/A,#N/A,TRUE,"Лист1";#N/A,#N/A,TRUE,"Лист2";#N/A,#N/A,TRUE,"Лист3"}</definedName>
    <definedName name="лдолрорваы" localSheetId="8">'неучт расходы '!лдолрорваы</definedName>
    <definedName name="лдолрорваы">[0]!лдолрорваы</definedName>
    <definedName name="лена" localSheetId="8">'неучт расходы '!лена</definedName>
    <definedName name="лена">[0]!лена</definedName>
    <definedName name="Ленэнерго" localSheetId="8">#REF!</definedName>
    <definedName name="Ленэнерго">#REF!</definedName>
    <definedName name="лжр" localSheetId="8">#REF!</definedName>
    <definedName name="лжр">#REF!</definedName>
    <definedName name="лимит" localSheetId="8" hidden="1">{#N/A,#N/A,FALSE,"Себестоимсть-97"}</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8" hidden="1">{#N/A,#N/A,TRUE,"Лист1";#N/A,#N/A,TRUE,"Лист2";#N/A,#N/A,TRUE,"Лист3"}</definedName>
    <definedName name="Лицензии" hidden="1">{#N/A,#N/A,TRUE,"Лист1";#N/A,#N/A,TRUE,"Лист2";#N/A,#N/A,TRUE,"Лист3"}</definedName>
    <definedName name="лл" localSheetId="8">P1_T29?L10</definedName>
    <definedName name="лл">P1_T29?L10</definedName>
    <definedName name="ллл" localSheetId="8">#REF!</definedName>
    <definedName name="ллл">#REF!</definedName>
    <definedName name="лллл" localSheetId="8">'неучт расходы '!лллл</definedName>
    <definedName name="лллл">[0]!лллл</definedName>
    <definedName name="ло" localSheetId="8">'неучт расходы '!ло</definedName>
    <definedName name="ло">[0]!ло</definedName>
    <definedName name="лод" localSheetId="8">'неучт расходы '!лод</definedName>
    <definedName name="лод">[0]!лод</definedName>
    <definedName name="лоититмим" localSheetId="8">'неучт расходы '!лоититмим</definedName>
    <definedName name="лоититмим">[0]!лоититмим</definedName>
    <definedName name="лолориапвав" localSheetId="8">'неучт расходы '!лолориапвав</definedName>
    <definedName name="лолориапвав">[0]!лолориапвав</definedName>
    <definedName name="лолорорм" localSheetId="8">'неучт расходы '!лолорорм</definedName>
    <definedName name="лолорорм">[0]!лолорорм</definedName>
    <definedName name="лолроипр" localSheetId="8">'неучт расходы '!лолроипр</definedName>
    <definedName name="лолроипр">[0]!лолроипр</definedName>
    <definedName name="лом_ВСЕГО" localSheetId="8">#REF!</definedName>
    <definedName name="лом_ВСЕГО">#REF!</definedName>
    <definedName name="лоорпрсмп" localSheetId="8">'неучт расходы '!лоорпрсмп</definedName>
    <definedName name="лоорпрсмп">[0]!лоорпрсмп</definedName>
    <definedName name="лор" localSheetId="8">'неучт расходы '!лор</definedName>
    <definedName name="лор">[0]!лор</definedName>
    <definedName name="лоридо">#N/A</definedName>
    <definedName name="лормрл">#N/A</definedName>
    <definedName name="лоролропапрапапа" localSheetId="8">'неучт расходы '!лоролропапрапапа</definedName>
    <definedName name="лоролропапрапапа">[0]!лоролропапрапапа</definedName>
    <definedName name="лорпрмисмсчвааычв" localSheetId="8">'неучт расходы '!лорпрмисмсчвааычв</definedName>
    <definedName name="лорпрмисмсчвааычв">[0]!лорпрмисмсчвааычв</definedName>
    <definedName name="лорроакеа" localSheetId="8">'неучт расходы '!лорроакеа</definedName>
    <definedName name="лорроакеа">[0]!лорроакеа</definedName>
    <definedName name="лщд">[19]!лщд</definedName>
    <definedName name="лщжо" localSheetId="8" hidden="1">{#N/A,#N/A,TRUE,"Лист1";#N/A,#N/A,TRUE,"Лист2";#N/A,#N/A,TRUE,"Лист3"}</definedName>
    <definedName name="лщжо" hidden="1">{#N/A,#N/A,TRUE,"Лист1";#N/A,#N/A,TRUE,"Лист2";#N/A,#N/A,TRUE,"Лист3"}</definedName>
    <definedName name="льп"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 localSheetId="8">'неучт расходы '!льтоиаваыв</definedName>
    <definedName name="льтоиаваыв">[0]!льтоиаваыв</definedName>
    <definedName name="льэлэ">#N/A</definedName>
    <definedName name="М1" localSheetId="8">[117]ПРОГНОЗ_1!#REF!</definedName>
    <definedName name="М1">[117]ПРОГНОЗ_1!#REF!</definedName>
    <definedName name="М10_2">#N/A</definedName>
    <definedName name="м8" localSheetId="8">'неучт расходы '!м8</definedName>
    <definedName name="м8">[0]!м8</definedName>
    <definedName name="МАВПРНО" localSheetId="8">'неучт расходы '!МАВПРНО</definedName>
    <definedName name="МАВПРНО">[0]!МАВПРНО</definedName>
    <definedName name="май" localSheetId="8">#REF!</definedName>
    <definedName name="май">#REF!</definedName>
    <definedName name="май2" localSheetId="8">#REF!</definedName>
    <definedName name="май2">#REF!</definedName>
    <definedName name="мам" localSheetId="8">'неучт расходы '!мам</definedName>
    <definedName name="мам">[0]!мам</definedName>
    <definedName name="мар" localSheetId="8">#REF!</definedName>
    <definedName name="мар">#REF!</definedName>
    <definedName name="мар2" localSheetId="8">#REF!</definedName>
    <definedName name="мар2">#REF!</definedName>
    <definedName name="марэм" localSheetId="8" hidden="1">'[8]на 1 тут'!#REF!</definedName>
    <definedName name="марэм" hidden="1">'[8]на 1 тут'!#REF!</definedName>
    <definedName name="Махало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 localSheetId="8">'неучт расходы '!мииапвв</definedName>
    <definedName name="мииапвв">[0]!мииапвв</definedName>
    <definedName name="мит"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8">'неучт расходы '!ммм</definedName>
    <definedName name="ммм">[0]!ммм</definedName>
    <definedName name="Модель2" localSheetId="8">#REF!</definedName>
    <definedName name="Модель2">#REF!</definedName>
    <definedName name="Мониторинг1" localSheetId="8">'[118]Гр5(о)'!#REF!</definedName>
    <definedName name="Мониторинг1">'[118]Гр5(о)'!#REF!</definedName>
    <definedName name="МОЭСК" localSheetId="8">#REF!</definedName>
    <definedName name="МОЭСК">#REF!</definedName>
    <definedName name="мпачывя" localSheetId="8" hidden="1">'[8]на 1 тут'!#REF!</definedName>
    <definedName name="мпачывя" hidden="1">'[8]на 1 тут'!#REF!</definedName>
    <definedName name="мпрмрпсвачва" localSheetId="8">'неучт расходы '!мпрмрпсвачва</definedName>
    <definedName name="мпрмрпсвачва">[0]!мпрмрпсвачва</definedName>
    <definedName name="МПС_опл_ден" localSheetId="8">#REF!</definedName>
    <definedName name="МПС_опл_ден">#REF!</definedName>
    <definedName name="МПС_опл_металл" localSheetId="8">#REF!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 localSheetId="8">'неучт расходы '!мсапваывф</definedName>
    <definedName name="мсапваывф">[0]!мсапваывф</definedName>
    <definedName name="МСК" localSheetId="8">'[99]ЛЭП нов'!#REF!</definedName>
    <definedName name="МСК">'[100]ЛЭП нов'!#REF!</definedName>
    <definedName name="мсчвавя" localSheetId="8">'неучт расходы '!мсчвавя</definedName>
    <definedName name="мсчвавя">[0]!мсчвавя</definedName>
    <definedName name="мсчч">#N/A</definedName>
    <definedName name="мтп" localSheetId="8">'[99]ПС рек'!#REF!</definedName>
    <definedName name="мтп">'[100]ПС рек'!#REF!</definedName>
    <definedName name="мым" localSheetId="8">'неучт расходы '!мым</definedName>
    <definedName name="мым">[0]!мым</definedName>
    <definedName name="н" localSheetId="8">#REF!</definedName>
    <definedName name="н">#REF!</definedName>
    <definedName name="Н5">[119]Данные!$I$7</definedName>
    <definedName name="н78е" localSheetId="8">'неучт расходы '!н78е</definedName>
    <definedName name="н78е">[0]!н78е</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[68]навигация!#REF!</definedName>
    <definedName name="название">'[120] НВВ передача'!#REF!</definedName>
    <definedName name="НазваниеДЕМ" localSheetId="8">#REF!</definedName>
    <definedName name="НазваниеДЕМ">#REF!</definedName>
    <definedName name="НазваниеЕАР" localSheetId="8">#REF!</definedName>
    <definedName name="НазваниеЕАР">#REF!</definedName>
    <definedName name="НазваниеЕАРес" localSheetId="8">#REF!</definedName>
    <definedName name="НазваниеЕАРес">#REF!</definedName>
    <definedName name="НазваниеЕАТр">#REF!</definedName>
    <definedName name="НазваниеЕУК">#REF!</definedName>
    <definedName name="НазваниеКСК">#REF!</definedName>
    <definedName name="Налоги"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 localSheetId="8">'[99]ПС рек'!#REF!</definedName>
    <definedName name="НАПР">'[100]ПС рек'!#REF!</definedName>
    <definedName name="наропплон" localSheetId="8">'неучт расходы '!наропплон</definedName>
    <definedName name="наропплон">[0]!наропплон</definedName>
    <definedName name="Население">'[86]Производство электроэнергии'!$A$124</definedName>
    <definedName name="ната">#REF!</definedName>
    <definedName name="наташа">#REF!</definedName>
    <definedName name="наценка_FTD_2">30%</definedName>
    <definedName name="начисл">#REF!</definedName>
    <definedName name="нгг" localSheetId="8">'неучт расходы '!нгг</definedName>
    <definedName name="нгг">[0]!нгг</definedName>
    <definedName name="нгеинсцф" localSheetId="8">'неучт расходы '!нгеинсцф</definedName>
    <definedName name="нгеинсцф">[0]!нгеинсцф</definedName>
    <definedName name="нгневаапор" localSheetId="8" hidden="1">{#N/A,#N/A,TRUE,"Лист1";#N/A,#N/A,TRUE,"Лист2";#N/A,#N/A,TRUE,"Лист3"}</definedName>
    <definedName name="нгневаапор" hidden="1">{#N/A,#N/A,TRUE,"Лист1";#N/A,#N/A,TRUE,"Лист2";#N/A,#N/A,TRUE,"Лист3"}</definedName>
    <definedName name="НДС">[121]Макро!$B$8</definedName>
    <definedName name="неамрр" localSheetId="8">'неучт расходы '!неамрр</definedName>
    <definedName name="неамрр">[0]!неамрр</definedName>
    <definedName name="нееегенененененененннене" localSheetId="8">'неучт расходы '!нееегенененененененннене</definedName>
    <definedName name="нееегенененененененннене">[0]!нееегенененененененннене</definedName>
    <definedName name="ненрпп" localSheetId="8">'неучт расходы '!ненрпп</definedName>
    <definedName name="ненрпп">[0]!ненрпп</definedName>
    <definedName name="непне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[107]Списки!$F$1:$F$2</definedName>
    <definedName name="НЗП">#REF!</definedName>
    <definedName name="нн" localSheetId="8">'неучт расходы '!нн</definedName>
    <definedName name="нн">[0]!нн</definedName>
    <definedName name="ннн" localSheetId="8">'неучт расходы '!ннн</definedName>
    <definedName name="ннн">[0]!ннн</definedName>
    <definedName name="НННН" localSheetId="8">'неучт расходы '!НННН</definedName>
    <definedName name="НННН">[0]!НННН</definedName>
    <definedName name="ннннннннннн" localSheetId="8">'неучт расходы '!ннннннннннн</definedName>
    <definedName name="ннннннннннн">[0]!ннннннннннн</definedName>
    <definedName name="НО_опл_ден" localSheetId="8">#REF!</definedName>
    <definedName name="НО_опл_ден">#REF!</definedName>
    <definedName name="НО_опл_мет" localSheetId="8">#REF!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[74]рабочий!$F$305:$W$327</definedName>
    <definedName name="новые_ОФ_2004">[74]рабочий!$F$335:$W$357</definedName>
    <definedName name="новые_ОФ_а_всего">[74]рабочий!$F$767:$V$789</definedName>
    <definedName name="новые_ОФ_всего">[74]рабочий!$F$1331:$V$1353</definedName>
    <definedName name="новые_ОФ_п_всего">[74]рабочий!$F$1293:$V$1315</definedName>
    <definedName name="новый" localSheetId="8" hidden="1">#REF!,#REF!,#REF!,#REF!,#REF!,P1_SCOPE_NotInd2,P2_SCOPE_NotInd2,P3_SCOPE_NotInd2</definedName>
    <definedName name="новый" hidden="1">#REF!,#REF!,#REF!,#REF!,#REF!,P1_SCOPE_NotInd2,P2_SCOPE_NotInd2,P3_SCOPE_NotInd2</definedName>
    <definedName name="Номер">#REF!</definedName>
    <definedName name="Номер_ДЗО" localSheetId="8">[122]База!$I$43</definedName>
    <definedName name="Номер_ДЗО">[123]База!$I$43</definedName>
    <definedName name="ноя" localSheetId="8">#REF!</definedName>
    <definedName name="ноя">#REF!</definedName>
    <definedName name="ноя2" localSheetId="8">#REF!</definedName>
    <definedName name="ноя2">#REF!</definedName>
    <definedName name="Нояб">[19]!Нояб</definedName>
    <definedName name="Ноябрь">[19]!Ноябрь</definedName>
    <definedName name="НСРФ">[124]Регионы!$A$2:$A$88</definedName>
    <definedName name="НСРФ2" localSheetId="8">#REF!</definedName>
    <definedName name="НСРФ2">#REF!</definedName>
    <definedName name="НТУ" localSheetId="8">#REF!</definedName>
    <definedName name="НТУ">#REF!</definedName>
    <definedName name="ншш" localSheetId="8" hidden="1">{#N/A,#N/A,TRUE,"Лист1";#N/A,#N/A,TRUE,"Лист2";#N/A,#N/A,TRUE,"Лист3"}</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'[41]4'!#REF!</definedName>
    <definedName name="обл1" localSheetId="8">'неучт расходы '!обл1</definedName>
    <definedName name="обл1">[0]!обл1</definedName>
    <definedName name="_xlnm.Print_Area" localSheetId="1">'1'!$A$1:$B$24</definedName>
    <definedName name="_xlnm.Print_Area" localSheetId="2">'2'!$A$1:$F$104</definedName>
    <definedName name="_xlnm.Print_Area" localSheetId="3">'3'!$A$1:$I$19</definedName>
    <definedName name="_xlnm.Print_Area" localSheetId="4">'корректировка по V и НР'!$A$1:$U$149</definedName>
    <definedName name="_xlnm.Print_Area" localSheetId="7">'корректировка по ТП'!$A$1:$L$55</definedName>
    <definedName name="_xlnm.Print_Area" localSheetId="8">'неучт расходы '!$A$1:$AA$42</definedName>
    <definedName name="_xlnm.Print_Area" localSheetId="9">'Прил 8 корр насел'!$A$1:$P$29</definedName>
    <definedName name="_xlnm.Print_Area" localSheetId="5">'расчет коррек БУ 2018'!$A$1:$AU$150</definedName>
    <definedName name="_xlnm.Print_Area" localSheetId="6">'расчет коррек БУ 2019'!$A$1:$U$149</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 localSheetId="8">'неучт расходы '!огпорпарсм</definedName>
    <definedName name="огпорпарсм">[0]!огпорпарсм</definedName>
    <definedName name="ограничение">[1]!ограничение</definedName>
    <definedName name="огтитимисмсмсва" localSheetId="8">'неучт расходы '!огтитимисмсмсва</definedName>
    <definedName name="огтитимисмсмсва">[0]!огтитимисмсмсва</definedName>
    <definedName name="одкз110" localSheetId="8">'[99]ПС рек'!#REF!</definedName>
    <definedName name="одкз110">'[100]ПС рек'!#REF!</definedName>
    <definedName name="одкз220" localSheetId="8">'[99]ПС рек'!#REF!</definedName>
    <definedName name="одкз220">'[100]ПС рек'!#REF!</definedName>
    <definedName name="одкз35" localSheetId="8">'[99]ПС рек'!#REF!</definedName>
    <definedName name="одкз35">'[100]ПС рек'!#REF!</definedName>
    <definedName name="оенлгл" localSheetId="8">'неучт расходы '!оенлгл</definedName>
    <definedName name="оенлгл">[0]!оенлгл</definedName>
    <definedName name="ок">#N/A</definedName>
    <definedName name="окалина" localSheetId="8">#REF!</definedName>
    <definedName name="окалина">#REF!</definedName>
    <definedName name="окраска_05">[74]окраска!$C$7:$Z$30</definedName>
    <definedName name="окраска_06">[74]окраска!$C$35:$Z$58</definedName>
    <definedName name="окраска_07">[74]окраска!$C$63:$Z$86</definedName>
    <definedName name="окраска_08">[74]окраска!$C$91:$Z$114</definedName>
    <definedName name="окраска_09">[74]окраска!$C$119:$Z$142</definedName>
    <definedName name="окраска_10">[74]окраска!$C$147:$Z$170</definedName>
    <definedName name="окраска_11">[74]окраска!$C$175:$Z$198</definedName>
    <definedName name="окраска_12">[74]окраска!$C$203:$Z$226</definedName>
    <definedName name="окраска_13">[74]окраска!$C$231:$Z$254</definedName>
    <definedName name="окраска_14">[74]окраска!$C$259:$Z$282</definedName>
    <definedName name="окраска_15">[74]окраска!$C$287:$Z$310</definedName>
    <definedName name="окс">#N/A</definedName>
    <definedName name="окт">#REF!</definedName>
    <definedName name="окт2">#REF!</definedName>
    <definedName name="ол">'[125]ИТ-бюджет'!$L$5:$L$99</definedName>
    <definedName name="ОЛДОДО">[1]!ОЛДОДО</definedName>
    <definedName name="олдолтрь" localSheetId="8">'неучт расходы '!олдолтрь</definedName>
    <definedName name="олдолтрь">[0]!олдолтрь</definedName>
    <definedName name="олея">[1]!олея</definedName>
    <definedName name="олло" localSheetId="8">'неучт расходы '!олло</definedName>
    <definedName name="олло">[0]!олло</definedName>
    <definedName name="оллртимиава" localSheetId="8" hidden="1">{#N/A,#N/A,TRUE,"Лист1";#N/A,#N/A,TRUE,"Лист2";#N/A,#N/A,TRUE,"Лист3"}</definedName>
    <definedName name="оллртимиава" hidden="1">{#N/A,#N/A,TRUE,"Лист1";#N/A,#N/A,TRUE,"Лист2";#N/A,#N/A,TRUE,"Лист3"}</definedName>
    <definedName name="олльимсаы" localSheetId="8">'неучт расходы '!олльимсаы</definedName>
    <definedName name="олльимсаы">[0]!олльимсаы</definedName>
    <definedName name="олорлрорит" localSheetId="8">'неучт расходы '!олорлрорит</definedName>
    <definedName name="олорлрорит">[0]!олорлрорит</definedName>
    <definedName name="олритиимсмсв" localSheetId="8">'неучт расходы '!олритиимсмсв</definedName>
    <definedName name="олритиимсмсв">[0]!олритиимсмсв</definedName>
    <definedName name="олрлпо">[19]!олрлпо</definedName>
    <definedName name="олрриоипрм" localSheetId="8">'неучт расходы '!олрриоипрм</definedName>
    <definedName name="олрриоипрм">[0]!олрриоипрм</definedName>
    <definedName name="олс" localSheetId="8">'неучт расходы '!олс</definedName>
    <definedName name="олс">[0]!олс</definedName>
    <definedName name="оми">#N/A</definedName>
    <definedName name="омимимсмис" localSheetId="8">'неучт расходы '!омимимсмис</definedName>
    <definedName name="омимимсмис">[0]!омимимсмис</definedName>
    <definedName name="ОНЕОН" localSheetId="8">'неучт расходы '!ОНЕОН</definedName>
    <definedName name="ОНЕОН">[0]!ОНЕОН</definedName>
    <definedName name="ОНО" localSheetId="8">'неучт расходы '!ОНО</definedName>
    <definedName name="ОНО">[0]!ОНО</definedName>
    <definedName name="ооо" localSheetId="8">'неучт расходы '!ооо</definedName>
    <definedName name="ооо">[0]!ооо</definedName>
    <definedName name="оооо"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 localSheetId="8">'неучт расходы '!опропроапрапра</definedName>
    <definedName name="опропроапрапра">[0]!опропроапрапра</definedName>
    <definedName name="опрорпрпапрапрвава" localSheetId="8">'неучт расходы '!опрорпрпапрапрвава</definedName>
    <definedName name="опрорпрпапрапрвава">[0]!опрорпрпапрапрвава</definedName>
    <definedName name="ОптРынок">'[15]Производство электроэнергии'!$A$23</definedName>
    <definedName name="ор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 localSheetId="8">'неучт расходы '!орлопапвпа</definedName>
    <definedName name="орлопапвпа">[0]!орлопапвпа</definedName>
    <definedName name="орлороррлоорпапа" localSheetId="8" hidden="1">{#N/A,#N/A,TRUE,"Лист1";#N/A,#N/A,TRUE,"Лист2";#N/A,#N/A,TRUE,"Лист3"}</definedName>
    <definedName name="орлороррлоорпапа" hidden="1">{#N/A,#N/A,TRUE,"Лист1";#N/A,#N/A,TRUE,"Лист2";#N/A,#N/A,TRUE,"Лист3"}</definedName>
    <definedName name="ор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8">'неучт расходы '!оро</definedName>
    <definedName name="оро">[0]!оро</definedName>
    <definedName name="ороиприм" localSheetId="8">'неучт расходы '!ороиприм</definedName>
    <definedName name="ороиприм">[0]!ороиприм</definedName>
    <definedName name="оролпррпап" localSheetId="8">'неучт расходы '!оролпррпап</definedName>
    <definedName name="оролпррпап">[0]!оролпррпап</definedName>
    <definedName name="ороорправ" localSheetId="8" hidden="1">{#N/A,#N/A,TRUE,"Лист1";#N/A,#N/A,TRUE,"Лист2";#N/A,#N/A,TRUE,"Лист3"}</definedName>
    <definedName name="ороорправ" hidden="1">{#N/A,#N/A,TRUE,"Лист1";#N/A,#N/A,TRUE,"Лист2";#N/A,#N/A,TRUE,"Лист3"}</definedName>
    <definedName name="оропоненеваыв" localSheetId="8">'неучт расходы '!оропоненеваыв</definedName>
    <definedName name="оропоненеваыв">[0]!оропоненеваыв</definedName>
    <definedName name="оропорап" localSheetId="8">'неучт расходы '!оропорап</definedName>
    <definedName name="оропорап">[0]!оропорап</definedName>
    <definedName name="оропрпрарпвч" localSheetId="8">'неучт расходы '!оропрпрарпвч</definedName>
    <definedName name="оропрпрарпвч">[0]!оропрпрарпвч</definedName>
    <definedName name="орорпрапвкак" localSheetId="8">'неучт расходы '!орорпрапвкак</definedName>
    <definedName name="орорпрапвкак">[0]!орорпрапвкак</definedName>
    <definedName name="орорпропмрм" localSheetId="8">'неучт расходы '!орорпропмрм</definedName>
    <definedName name="орорпропмрм">[0]!орорпропмрм</definedName>
    <definedName name="орорпрпакв" localSheetId="8">'неучт расходы '!орорпрпакв</definedName>
    <definedName name="орорпрпакв">[0]!орорпрпакв</definedName>
    <definedName name="орортитмимисаа" localSheetId="8">'неучт расходы '!орортитмимисаа</definedName>
    <definedName name="орортитмимисаа">[0]!орортитмимисаа</definedName>
    <definedName name="орпорпаерв" localSheetId="8">'неучт расходы '!орпорпаерв</definedName>
    <definedName name="орпорпаерв">[0]!орпорпаерв</definedName>
    <definedName name="орпрмпачвуыф" localSheetId="8">'неучт расходы '!орпрмпачвуыф</definedName>
    <definedName name="орпрмпачвуыф">[0]!орпрмпачвуыф</definedName>
    <definedName name="орримими" localSheetId="8">'неучт расходы '!орримими</definedName>
    <definedName name="орримими">[0]!орримими</definedName>
    <definedName name="орт"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 localSheetId="8">'[99]ПС рек'!#REF!</definedName>
    <definedName name="отп">'[100]ПС рек'!#REF!</definedName>
    <definedName name="отп35" localSheetId="8">'[99]ПС рек'!#REF!</definedName>
    <definedName name="отп35">'[100]ПС рек'!#REF!</definedName>
    <definedName name="отп35кВ" localSheetId="8">'[99]ПС рек'!#REF!</definedName>
    <definedName name="отп35кВ">'[100]ПС рек'!#REF!</definedName>
    <definedName name="ОтпВСеть">#REF!</definedName>
    <definedName name="отпуск" localSheetId="8">'неучт расходы '!отпуск</definedName>
    <definedName name="отпуск">[0]!отпуск</definedName>
    <definedName name="ОтпускЭлектроэнергииИтогоБаз">'[126]6'!$C$15</definedName>
    <definedName name="ОтпускЭлектроэнергииИтогоРег">'[126]6'!$C$24</definedName>
    <definedName name="отчет1"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[74]рабочий!$CI$121:$CY$143</definedName>
    <definedName name="оф_н_а_2003_пц">'[74]Текущие цены'!#REF!</definedName>
    <definedName name="оф_н_а_2004">'[74]Текущие цены'!#REF!</definedName>
    <definedName name="Охр">'[41]4'!#REF!</definedName>
    <definedName name="ОХР.ТРУДА" localSheetId="8">'неучт расходы '!ОХР.ТРУДА</definedName>
    <definedName name="ОХР.ТРУДА">[0]!ОХР.ТРУДА</definedName>
    <definedName name="п" localSheetId="8">'неучт расходы '!п</definedName>
    <definedName name="п">[0]!п</definedName>
    <definedName name="п_165" localSheetId="8">#REF!</definedName>
    <definedName name="п_165">#REF!</definedName>
    <definedName name="п_166" localSheetId="8">#REF!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localSheetId="8" hidden="1">{#N/A,#N/A,TRUE,"Лист1";#N/A,#N/A,TRUE,"Лист2";#N/A,#N/A,TRUE,"Лист3"}</definedName>
    <definedName name="памсмчвв" hidden="1">{#N/A,#N/A,TRUE,"Лист1";#N/A,#N/A,TRUE,"Лист2";#N/A,#N/A,TRUE,"Лист3"}</definedName>
    <definedName name="паопаорпопро" localSheetId="8">'неучт расходы '!паопаорпопро</definedName>
    <definedName name="паопаорпопро">[0]!паопаорпопро</definedName>
    <definedName name="паотв" localSheetId="8">#REF!</definedName>
    <definedName name="паотв">#REF!</definedName>
    <definedName name="папаорпрпрпр" localSheetId="8" hidden="1">{#N/A,#N/A,TRUE,"Лист1";#N/A,#N/A,TRUE,"Лист2";#N/A,#N/A,TRUE,"Лист3"}</definedName>
    <definedName name="папаорпрпрпр" hidden="1">{#N/A,#N/A,TRUE,"Лист1";#N/A,#N/A,TRUE,"Лист2";#N/A,#N/A,TRUE,"Лист3"}</definedName>
    <definedName name="папр"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 localSheetId="8">'неучт расходы '!парапаорар</definedName>
    <definedName name="парапаорар">[0]!парапаорар</definedName>
    <definedName name="пауау" localSheetId="8">'неучт расходы '!пауау</definedName>
    <definedName name="пауау">[0]!пауау</definedName>
    <definedName name="Пвн" localSheetId="8">#REF!</definedName>
    <definedName name="Пвн">#REF!</definedName>
    <definedName name="пвп">'[127]ИТ-бюджет'!$L$5:$L$99</definedName>
    <definedName name="пгшнп">#N/A</definedName>
    <definedName name="пек">#N/A</definedName>
    <definedName name="первый">#REF!</definedName>
    <definedName name="перегруппировка">[107]Списки!$G$2:$G$32</definedName>
    <definedName name="Пересчитать">[1]!Пересчитать</definedName>
    <definedName name="период">'[41]4'!#REF!</definedName>
    <definedName name="Период_Выбрано">[104]t_настройки!$I$84</definedName>
    <definedName name="ПериодРегулирования">[87]Заголовок!$B$14</definedName>
    <definedName name="Периоды_18_2">'[44]18.2'!#REF!</definedName>
    <definedName name="ПЗ">#N/A</definedName>
    <definedName name="пимфк"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 localSheetId="8">'неучт расходы '!пиримисмсмчсы</definedName>
    <definedName name="пиримисмсмчсы">[0]!пиримисмсмчсы</definedName>
    <definedName name="Пит" localSheetId="8">#REF!</definedName>
    <definedName name="Пит">#REF!</definedName>
    <definedName name="Пиэ" localSheetId="8">#REF!</definedName>
    <definedName name="Пиэ">#REF!</definedName>
    <definedName name="Пл"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 localSheetId="8">'неучт расходы '!план56</definedName>
    <definedName name="план56">[0]!план56</definedName>
    <definedName name="пмисмсмсчсмч" localSheetId="8">'неучт расходы '!пмисмсмсчсмч</definedName>
    <definedName name="пмисмсмсчсмч">[0]!пмисмсмсчсмч</definedName>
    <definedName name="ПМС" localSheetId="8">'неучт расходы '!ПМС</definedName>
    <definedName name="ПМС">[0]!ПМС</definedName>
    <definedName name="ПМС1" localSheetId="8">'неучт расходы '!ПМС1</definedName>
    <definedName name="ПМС1">[0]!ПМС1</definedName>
    <definedName name="пнлнееен" localSheetId="8" hidden="1">{#N/A,#N/A,FALSE,"Себестоимсть-97"}</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[104]t_проверки!$J$9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'[128]2002(v2)'!#REF!</definedName>
    <definedName name="пол">[1]!пол</definedName>
    <definedName name="пол_нас_нн">#REF!</definedName>
    <definedName name="полбезпот">'[115]т1.15(смета8а)'!#REF!</definedName>
    <definedName name="полпот">'[115]т1.15(смета8а)'!#REF!</definedName>
    <definedName name="Порог_проверки">'[104]Сценарные условия'!$K$19</definedName>
    <definedName name="Порог_Резервный_Фонд">'[104]Сценарные условия'!$K$20</definedName>
    <definedName name="порпол">'[129]ИТ-бюджет'!$L$5:$L$99</definedName>
    <definedName name="ПоследнийГод">[110]Заголовок!$B$16</definedName>
    <definedName name="ПостНасел" localSheetId="8">'неучт расходы '!ПостНасел</definedName>
    <definedName name="ПостНасел">[0]!ПостНасел</definedName>
    <definedName name="поступления_план_Rual" localSheetId="8">#REF!</definedName>
    <definedName name="поступления_план_Rual">#REF!</definedName>
    <definedName name="поступления_РА_план" localSheetId="8">#REF!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[15]Лист!$A$400</definedName>
    <definedName name="ПОТР._РЫНОКДП" localSheetId="8">[9]vec!#REF!</definedName>
    <definedName name="ПОТР._РЫНОКДП">[10]vec!#REF!</definedName>
    <definedName name="Потреб_вып_всего">'[74]Текущие цены'!#REF!</definedName>
    <definedName name="Потреб_вып_оф_н_цпг">'[74]Текущие цены'!#REF!</definedName>
    <definedName name="пошлины">#REF!</definedName>
    <definedName name="пп" localSheetId="8">'неучт расходы '!пп</definedName>
    <definedName name="пп">[0]!пп</definedName>
    <definedName name="ппп" localSheetId="8">#REF!</definedName>
    <definedName name="ппп">#REF!</definedName>
    <definedName name="пппп" localSheetId="8">'неучт расходы '!пппп</definedName>
    <definedName name="пппп">[0]!пппп</definedName>
    <definedName name="ппппп" localSheetId="8">'неучт расходы '!ппппп</definedName>
    <definedName name="ппппп">[0]!ппппп</definedName>
    <definedName name="ппппппппппп" localSheetId="8">'неучт расходы '!ппппппппппп</definedName>
    <definedName name="ппппппппппп">[0]!ппппппппппп</definedName>
    <definedName name="ппр">#N/A</definedName>
    <definedName name="Ппс" localSheetId="8">#REF!</definedName>
    <definedName name="Ппс">#REF!</definedName>
    <definedName name="Ппст" localSheetId="8">#REF!</definedName>
    <definedName name="Ппст">#REF!</definedName>
    <definedName name="пр" localSheetId="8">'неучт расходы '!пр</definedName>
    <definedName name="пр">[0]!пр</definedName>
    <definedName name="пр_КХП_опл_ден" localSheetId="8">#REF!</definedName>
    <definedName name="пр_КХП_опл_ден">#REF!</definedName>
    <definedName name="пр_КХП_опл_мет" localSheetId="8">#REF!</definedName>
    <definedName name="пр_КХП_опл_мет">#REF!</definedName>
    <definedName name="пр_КХП_опл_откл">#REF!</definedName>
    <definedName name="пр_КХП_опл_проч">#REF!</definedName>
    <definedName name="пр_КХП_оплата">#REF!</definedName>
    <definedName name="пр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 localSheetId="8">'неучт расходы '!праорарпвкав</definedName>
    <definedName name="праорарпвкав">[0]!праорарпвкав</definedName>
    <definedName name="прапрарп">#N/A</definedName>
    <definedName name="Предлагаемые_для_утверждения_тарифы_на_эл.эн" localSheetId="8">#REF!</definedName>
    <definedName name="Предлагаемые_для_утверждения_тарифы_на_эл.эн">#REF!</definedName>
    <definedName name="ПРЕР" localSheetId="8">'неучт расходы '!ПРЕР</definedName>
    <definedName name="ПРЕР">[0]!ПРЕР</definedName>
    <definedName name="прибыль" localSheetId="8">'неучт расходы '!прибыль</definedName>
    <definedName name="прибыль">[0]!прибыль</definedName>
    <definedName name="прибыль3" localSheetId="8" hidden="1">{#N/A,#N/A,TRUE,"Лист1";#N/A,#N/A,TRUE,"Лист2";#N/A,#N/A,TRUE,"Лист3"}</definedName>
    <definedName name="прибыль3" hidden="1">{#N/A,#N/A,TRUE,"Лист1";#N/A,#N/A,TRUE,"Лист2";#N/A,#N/A,TRUE,"Лист3"}</definedName>
    <definedName name="Признак" localSheetId="8">'[99]ПС рек'!#REF!</definedName>
    <definedName name="Признак">'[100]ПС рек'!#REF!</definedName>
    <definedName name="прил1.2" localSheetId="8">'неучт расходы '!прил1.2</definedName>
    <definedName name="прил1.2">[0]!прил1.2</definedName>
    <definedName name="Прилож3" localSheetId="8">'неучт расходы '!Прилож3</definedName>
    <definedName name="Прилож3">[0]!Прилож3</definedName>
    <definedName name="Приложение">#N/A</definedName>
    <definedName name="ПРиложение3">#N/A</definedName>
    <definedName name="Приложение8" localSheetId="8">'неучт расходы '!Приложение8</definedName>
    <definedName name="Приложение8">[0]!Приложение8</definedName>
    <definedName name="Приложений3">#N/A</definedName>
    <definedName name="примерррр">[15]!примерррр</definedName>
    <definedName name="Приоритет">[107]Списки!$H$2:$H$9</definedName>
    <definedName name="Приход_расход">#REF!</definedName>
    <definedName name="про">[19]!про</definedName>
    <definedName name="Прогноз_Вып_пц">[74]рабочий!$Y$240:$AP$262</definedName>
    <definedName name="Прогноз_вып_цпг">'[74]Текущие цены'!#REF!</definedName>
    <definedName name="Прогноз97">[130]ПРОГНОЗ_1!#REF!</definedName>
    <definedName name="прод_КХП_потр">#REF!</definedName>
    <definedName name="Проект">#REF!</definedName>
    <definedName name="пром.">#N/A</definedName>
    <definedName name="пропорпшгршг" localSheetId="8">'неучт расходы '!пропорпшгршг</definedName>
    <definedName name="пропорпшгршг">[0]!пропорпшгршг</definedName>
    <definedName name="ПРОСР_ДЕБИТ" localSheetId="8">#REF!</definedName>
    <definedName name="ПРОСР_ДЕБИТ">#REF!</definedName>
    <definedName name="проч">#N/A</definedName>
    <definedName name="проч.расх">#N/A</definedName>
    <definedName name="прочее" localSheetId="8">'[99]ПС рек'!#REF!</definedName>
    <definedName name="прочее">'[100]ПС рек'!#REF!</definedName>
    <definedName name="Прочие_электроэнергии">'[86]Производство электроэнергии'!$A$132</definedName>
    <definedName name="прош_год">#REF!</definedName>
    <definedName name="прпрапапвавав" localSheetId="8">'неучт расходы '!прпрапапвавав</definedName>
    <definedName name="прпрапапвавав">[0]!прпрапапвавав</definedName>
    <definedName name="прпропорпрпр" localSheetId="8" hidden="1">{#N/A,#N/A,TRUE,"Лист1";#N/A,#N/A,TRUE,"Лист2";#N/A,#N/A,TRUE,"Лист3"}</definedName>
    <definedName name="прпропорпрпр" hidden="1">{#N/A,#N/A,TRUE,"Лист1";#N/A,#N/A,TRUE,"Лист2";#N/A,#N/A,TRUE,"Лист3"}</definedName>
    <definedName name="прпропрпрпорп" localSheetId="8">'неучт расходы '!прпропрпрпорп</definedName>
    <definedName name="прпропрпрпорп">[0]!прпропрпрпорп</definedName>
    <definedName name="пррпрпрпорпроп" localSheetId="8">'неучт расходы '!пррпрпрпорпроп</definedName>
    <definedName name="пррпрпрпорпроп">[0]!пррпрпрпорпроп</definedName>
    <definedName name="пррррр" localSheetId="8">#REF!</definedName>
    <definedName name="пррррр">#REF!</definedName>
    <definedName name="Псн" localSheetId="8">#REF!</definedName>
    <definedName name="Псн">#REF!</definedName>
    <definedName name="Птеп">#REF!</definedName>
    <definedName name="птпатаптп" localSheetId="8">'неучт расходы '!птпатаптп</definedName>
    <definedName name="птпатаптп">[0]!птпатаптп</definedName>
    <definedName name="птрпопролвпрлвнг" localSheetId="8" hidden="1">#REF!,#REF!,#REF!,#REF!,#REF!,#REF!,#REF!</definedName>
    <definedName name="птрпопролвпрлвнг" hidden="1">#REF!,#REF!,#REF!,#REF!,#REF!,#REF!,#REF!</definedName>
    <definedName name="пупп" localSheetId="8">'неучт расходы '!пупп</definedName>
    <definedName name="пупп">[0]!пупп</definedName>
    <definedName name="ПФАП" localSheetId="8">'неучт расходы '!ПФАП</definedName>
    <definedName name="ПФАП">[0]!ПФАП</definedName>
    <definedName name="пхнм_вн" localSheetId="8">#REF!</definedName>
    <definedName name="пхнм_вн">#REF!</definedName>
    <definedName name="пхнм_ВСЕГО" localSheetId="8">#REF!</definedName>
    <definedName name="пхнм_ВСЕГО">#REF!</definedName>
    <definedName name="пхнм_РА">#REF!</definedName>
    <definedName name="ПЦ1">#REF!</definedName>
    <definedName name="ПЦ2">#REF!</definedName>
    <definedName name="пыпыппывапа" localSheetId="8" hidden="1">#REF!,#REF!,#REF!</definedName>
    <definedName name="пыпыппывапа" hidden="1">#REF!,#REF!,#REF!</definedName>
    <definedName name="ПЭ">[110]Справочники!$A$10:$A$12</definedName>
    <definedName name="пэо">[1]!пэо</definedName>
    <definedName name="р" localSheetId="8">'неучт расходы '!р</definedName>
    <definedName name="р">[0]!р</definedName>
    <definedName name="рагпл" localSheetId="8">'неучт расходы '!рагпл</definedName>
    <definedName name="рагпл">[0]!рагпл</definedName>
    <definedName name="рак"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 localSheetId="8">'неучт расходы '!рапмапыввя</definedName>
    <definedName name="рапмапыввя">[0]!рапмапыввя</definedName>
    <definedName name="расх">#N/A</definedName>
    <definedName name="Расчет_амортизации" localSheetId="8">#REF!</definedName>
    <definedName name="Расчет_амортизации">#REF!</definedName>
    <definedName name="Расчёт_диффер_по_времени_суток_ставок_за_эл.эн" localSheetId="8">#REF!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'[131]БФ-2-5-П'!$B$6</definedName>
    <definedName name="Расчет_НПр">'[132]НП-2-12-П'!$B$6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[110]Справочники!$A$4:$A$4</definedName>
    <definedName name="РГРЭС">#N/A</definedName>
    <definedName name="реализация">#REF!</definedName>
    <definedName name="реан">#N/A</definedName>
    <definedName name="рем">#N/A</definedName>
    <definedName name="ремо">'[41]4'!#REF!</definedName>
    <definedName name="Ремонты">'[41]4'!$A$16</definedName>
    <definedName name="репин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 localSheetId="8">'неучт расходы '!ри</definedName>
    <definedName name="ри">[0]!ри</definedName>
    <definedName name="рис1" localSheetId="8" hidden="1">{#N/A,#N/A,TRUE,"Лист1";#N/A,#N/A,TRUE,"Лист2";#N/A,#N/A,TRUE,"Лист3"}</definedName>
    <definedName name="рис1" hidden="1">{#N/A,#N/A,TRUE,"Лист1";#N/A,#N/A,TRUE,"Лист2";#N/A,#N/A,TRUE,"Лист3"}</definedName>
    <definedName name="риф"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 localSheetId="8">'неучт расходы '!ркенвапапрарп</definedName>
    <definedName name="ркенвапапрарп">[0]!ркенвапапрарп</definedName>
    <definedName name="рмпп" localSheetId="8">'неучт расходы '!рмпп</definedName>
    <definedName name="рмпп">[0]!рмпп</definedName>
    <definedName name="ро" localSheetId="8">'неучт расходы '!ро</definedName>
    <definedName name="ро">[0]!ро</definedName>
    <definedName name="ро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 localSheetId="8">'неучт расходы '!ролрпраправ</definedName>
    <definedName name="ролрпраправ">[0]!ролрпраправ</definedName>
    <definedName name="роо" localSheetId="8">'неучт расходы '!роо</definedName>
    <definedName name="роо">[0]!роо</definedName>
    <definedName name="рооо"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 localSheetId="8">'неучт расходы '!роорпрпваы</definedName>
    <definedName name="роорпрпваы">[0]!роорпрпваы</definedName>
    <definedName name="ропопопмо">[19]!ропопопмо</definedName>
    <definedName name="ропор" localSheetId="8">'неучт расходы '!ропор</definedName>
    <definedName name="ропор">[0]!ропор</definedName>
    <definedName name="ропрлпмол"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8"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8" hidden="1">{#N/A,#N/A,TRUE,"Лист1";#N/A,#N/A,TRUE,"Лист2";#N/A,#N/A,TRUE,"Лист3"}</definedName>
    <definedName name="рортимсчвы" hidden="1">{#N/A,#N/A,TRUE,"Лист1";#N/A,#N/A,TRUE,"Лист2";#N/A,#N/A,TRUE,"Лист3"}</definedName>
    <definedName name="рпапра">#N/A</definedName>
    <definedName name="рпарпапрап" localSheetId="8">'неучт расходы '!рпарпапрап</definedName>
    <definedName name="рпарпапрап">[0]!рпарпапрап</definedName>
    <definedName name="рпддд">#N/A</definedName>
    <definedName name="рпипо">#N/A</definedName>
    <definedName name="рпо">'[82]ИТ-бюджет'!$L$5:$L$99</definedName>
    <definedName name="рпплордлпава" localSheetId="8">'неучт расходы '!рпплордлпава</definedName>
    <definedName name="рпплордлпава">[0]!рпплордлпава</definedName>
    <definedName name="рпрпмимимссмваы" localSheetId="8">'неучт расходы '!рпрпмимимссмваы</definedName>
    <definedName name="рпрпмимимссмваы">[0]!рпрпмимимссмваы</definedName>
    <definedName name="рр" localSheetId="8">'неучт расходы '!рр</definedName>
    <definedName name="рр">[0]!рр</definedName>
    <definedName name="ррапав" localSheetId="8" hidden="1">{#N/A,#N/A,TRUE,"Лист1";#N/A,#N/A,TRUE,"Лист2";#N/A,#N/A,TRUE,"Лист3"}</definedName>
    <definedName name="ррапав" hidden="1">{#N/A,#N/A,TRUE,"Лист1";#N/A,#N/A,TRUE,"Лист2";#N/A,#N/A,TRUE,"Лист3"}</definedName>
    <definedName name="ррр"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 localSheetId="8">'неучт расходы '!рсср</definedName>
    <definedName name="рсср">[0]!рсср</definedName>
    <definedName name="с" localSheetId="8">'неучт расходы '!с</definedName>
    <definedName name="с">[0]!с</definedName>
    <definedName name="с_ОГП_опл_ден" localSheetId="8">#REF!</definedName>
    <definedName name="с_ОГП_опл_ден">#REF!</definedName>
    <definedName name="с_ОГП_опл_мет" localSheetId="8">#REF!</definedName>
    <definedName name="с_ОГП_опл_мет">#REF!</definedName>
    <definedName name="с_ОГП_опл_откл">#REF!</definedName>
    <definedName name="с_ОГП_опл_проч">#REF!</definedName>
    <definedName name="с1" localSheetId="8">'неучт расходы '!с1</definedName>
    <definedName name="с1">[0]!с1</definedName>
    <definedName name="СальдоПереток">'[15]Производство электроэнергии'!$A$38</definedName>
    <definedName name="самара">#REF!</definedName>
    <definedName name="сапвпавапвапвп" localSheetId="8">'неучт расходы '!сапвпавапвапвп</definedName>
    <definedName name="сапвпавапвапвп">[0]!сапвпавапвапвп</definedName>
    <definedName name="сваеррта" localSheetId="8">'неучт расходы '!сваеррта</definedName>
    <definedName name="сваеррта">[0]!сваеррта</definedName>
    <definedName name="свмпвппв" localSheetId="8">'неучт расходы '!свмпвппв</definedName>
    <definedName name="свмпвппв">[0]!свмпвппв</definedName>
    <definedName name="Сводная_таблица_по_эл.эн" localSheetId="8">#REF!</definedName>
    <definedName name="Сводная_таблица_по_эл.эн">#REF!</definedName>
    <definedName name="Сводная_таблица_тарифов_на_тепловую_энергию_и_мощность" localSheetId="8">#REF!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 localSheetId="8">'[99]ПС рек'!#REF!</definedName>
    <definedName name="СДТУ">'[100]ПС рек'!#REF!</definedName>
    <definedName name="себ">#N/A</definedName>
    <definedName name="себестоимость2" localSheetId="8">'неучт расходы '!себестоимость2</definedName>
    <definedName name="себестоимость2">[0]!себестоимость2</definedName>
    <definedName name="сель">#N/A</definedName>
    <definedName name="сельск.хоз">#N/A</definedName>
    <definedName name="семь" localSheetId="8">#REF!</definedName>
    <definedName name="семь">#REF!</definedName>
    <definedName name="сен" localSheetId="8">#REF!</definedName>
    <definedName name="сен">#REF!</definedName>
    <definedName name="сен2">#REF!</definedName>
    <definedName name="сиитьь" localSheetId="8" hidden="1">{#N/A,#N/A,TRUE,"Лист1";#N/A,#N/A,TRUE,"Лист2";#N/A,#N/A,TRUE,"Лист3"}</definedName>
    <definedName name="сиитьь" hidden="1">{#N/A,#N/A,TRUE,"Лист1";#N/A,#N/A,TRUE,"Лист2";#N/A,#N/A,TRUE,"Лист3"}</definedName>
    <definedName name="ск" localSheetId="8">'неучт расходы '!ск</definedName>
    <definedName name="ск">[0]!ск</definedName>
    <definedName name="скидка" localSheetId="8">#REF!</definedName>
    <definedName name="скидка">#REF!</definedName>
    <definedName name="см.1" localSheetId="8">'[41]4'!#REF!</definedName>
    <definedName name="см.1">'[41]4'!#REF!</definedName>
    <definedName name="смета">#N/A</definedName>
    <definedName name="СН_З" localSheetId="8">#REF!</definedName>
    <definedName name="СН_З">#REF!</definedName>
    <definedName name="СН_И">#REF!</definedName>
    <definedName name="СН_С">#REF!</definedName>
    <definedName name="СОБ" localSheetId="8">'[99]ПС рек'!#REF!</definedName>
    <definedName name="СОБ">'[100]ПС рек'!#REF!</definedName>
    <definedName name="Собст">'[109]эл ст'!$A$360:$IV$360</definedName>
    <definedName name="Собств">'[109]эл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 localSheetId="8">'неучт расходы '!сокращение</definedName>
    <definedName name="сокращение">[0]!сокращение</definedName>
    <definedName name="сомп" localSheetId="8">'неучт расходы '!сомп</definedName>
    <definedName name="сомп">[0]!сомп</definedName>
    <definedName name="сомпас" localSheetId="8">'неучт расходы '!сомпас</definedName>
    <definedName name="сомпас">[0]!сомпас</definedName>
    <definedName name="СП">[107]Списки!$K$1:$K$2</definedName>
    <definedName name="Список_ДЗО">'[104]Список ДЗО'!$B$8:$B$21</definedName>
    <definedName name="список_контр.котловой" localSheetId="8">[133]t_Настройки!$B$42:$B$53</definedName>
    <definedName name="список_контр.котловой">[134]t_Настройки!$B$42:$B$53</definedName>
    <definedName name="Список_контрагентов" localSheetId="8">[133]t_Настройки!$B$36:$B$39</definedName>
    <definedName name="Список_контрагентов">[134]t_Настройки!$B$36:$B$39</definedName>
    <definedName name="Список_филиалов" localSheetId="8">[133]t_Настройки!$B$23:$B$26</definedName>
    <definedName name="Список_филиалов">[134]t_Настройки!$B$23:$B$26</definedName>
    <definedName name="список_филиалов1" localSheetId="8">[133]t_Настройки!$B$29:$B$33</definedName>
    <definedName name="список_филиалов1">[134]t_Настройки!$B$29:$B$33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 localSheetId="8">'неучт расходы '!сс</definedName>
    <definedName name="сс">[0]!сс</definedName>
    <definedName name="ссс" localSheetId="8">'неучт расходы '!ссс</definedName>
    <definedName name="ссс">[0]!ссс</definedName>
    <definedName name="сссс" localSheetId="8">'неучт расходы '!сссс</definedName>
    <definedName name="сссс">[0]!сссс</definedName>
    <definedName name="ссы" localSheetId="8">'неучт расходы '!ссы</definedName>
    <definedName name="ссы">[0]!ссы</definedName>
    <definedName name="ссы2" localSheetId="8">'неучт расходы '!ссы2</definedName>
    <definedName name="ссы2">[0]!ссы2</definedName>
    <definedName name="Ставка_ЕСН">0.26</definedName>
    <definedName name="ставка_НДС">18%</definedName>
    <definedName name="Ставка_Соц._На_несчастн">'[41]4'!#REF!</definedName>
    <definedName name="Статья">#REF!</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'[135]свод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 localSheetId="8">'неучт расходы '!т</definedName>
    <definedName name="т">[0]!т</definedName>
    <definedName name="т_аб_пл_1" localSheetId="8">'[115]т1.15(смета8а)'!#REF!</definedName>
    <definedName name="т_аб_пл_1">'[115]т1.15(смета8а)'!#REF!</definedName>
    <definedName name="т_сбыт_1" localSheetId="8">'[115]т1.15(смета8а)'!#REF!</definedName>
    <definedName name="т_сбыт_1">'[115]т1.15(смета8а)'!#REF!</definedName>
    <definedName name="т11всего_1">[15]Т11!$B$38</definedName>
    <definedName name="т11всего_2">[15]Т11!$B$69</definedName>
    <definedName name="Т12_4мес">#N/A</definedName>
    <definedName name="т12п1_1">[68]Т12!$A$10</definedName>
    <definedName name="т12п1_2">[68]Т12!$A$22</definedName>
    <definedName name="т12п2_1">[68]Т12!$A$15</definedName>
    <definedName name="т12п2_2">[68]Т12!$A$27</definedName>
    <definedName name="т19.1п16">'[15]Т19.1'!$B$39</definedName>
    <definedName name="т1п15">[15]Т1!$B$36</definedName>
    <definedName name="т2.3.10">#N/A</definedName>
    <definedName name="т2п11">[15]Т2!$B$42</definedName>
    <definedName name="т2п12">[15]Т2!$B$47</definedName>
    <definedName name="т2п13">[15]Т2!$B$48</definedName>
    <definedName name="т3итого">[15]Т3!$B$31</definedName>
    <definedName name="т3п3">[68]Т3!#REF!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бл">[1]!табл</definedName>
    <definedName name="таблица">#REF!</definedName>
    <definedName name="талоырал"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8">'неучт расходы '!таня</definedName>
    <definedName name="таня">[0]!таня</definedName>
    <definedName name="тап"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 localSheetId="8">'неучт расходы '!таптпатпатпа</definedName>
    <definedName name="таптпатпатпа">[0]!таптпатпатпа</definedName>
    <definedName name="тар" localSheetId="8">'неучт расходы '!тар</definedName>
    <definedName name="тар">[0]!тар</definedName>
    <definedName name="ТАР2" localSheetId="8">'неучт расходы '!ТАР2</definedName>
    <definedName name="ТАР2">[0]!ТАР2</definedName>
    <definedName name="тари"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8">'неучт расходы '!тариф</definedName>
    <definedName name="тариф">[0]!тариф</definedName>
    <definedName name="тариф1"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8">'неучт расходы '!Тариф3</definedName>
    <definedName name="Тариф3">[0]!Тариф3</definedName>
    <definedName name="ТАРОРОЛРОЛО" localSheetId="8">'неучт расходы '!ТАРОРОЛРОЛО</definedName>
    <definedName name="ТАРОРОЛРОЛО">[0]!ТАРОРОЛРОЛО</definedName>
    <definedName name="ТД_опл_ден" localSheetId="8">#REF!</definedName>
    <definedName name="ТД_опл_ден">#REF!</definedName>
    <definedName name="ТД_опл_мет" localSheetId="8">#REF!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 localSheetId="8">'неучт расходы '!тепло</definedName>
    <definedName name="тепло">[0]!тепло</definedName>
    <definedName name="тим"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'[41]4'!$B$10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[136]Const!$Q$11</definedName>
    <definedName name="ТОНН">[136]Const!$Q$14</definedName>
    <definedName name="топ"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[114]Const!$Q$11</definedName>
    <definedName name="ТОСН1">[136]Const!$Q$12</definedName>
    <definedName name="ТОСН2">[136]Const!$Q$13</definedName>
    <definedName name="тп" localSheetId="8" hidden="1">{#N/A,#N/A,TRUE,"Лист1";#N/A,#N/A,TRUE,"Лист2";#N/A,#N/A,TRUE,"Лист3"}</definedName>
    <definedName name="тп" hidden="1">{#N/A,#N/A,TRUE,"Лист1";#N/A,#N/A,TRUE,"Лист2";#N/A,#N/A,TRUE,"Лист3"}</definedName>
    <definedName name="ТПм">'[137]НВВ утв тарифы'!$H$17</definedName>
    <definedName name="тпрт" localSheetId="8">'неучт расходы '!тпрт</definedName>
    <definedName name="тпрт">[0]!тпрт</definedName>
    <definedName name="ТПСН2">[114]Const!$Q$9</definedName>
    <definedName name="ТПЭВН">[136]Const!$Q$7</definedName>
    <definedName name="ТПЭСН1">[136]Const!$Q$8</definedName>
    <definedName name="ТПЭСН2">[136]Const!$Q$9</definedName>
    <definedName name="третий">#REF!</definedName>
    <definedName name="три">#N/A</definedName>
    <definedName name="троболю" localSheetId="8">'неучт расходы '!троболю</definedName>
    <definedName name="троболю">[0]!троболю</definedName>
    <definedName name="тт"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8">'неучт расходы '!ть</definedName>
    <definedName name="ть">[0]!ть</definedName>
    <definedName name="ТЭП2" localSheetId="8" hidden="1">{#N/A,#N/A,TRUE,"Лист1";#N/A,#N/A,TRUE,"Лист2";#N/A,#N/A,TRUE,"Лист3"}</definedName>
    <definedName name="ТЭП2" hidden="1">{#N/A,#N/A,TRUE,"Лист1";#N/A,#N/A,TRUE,"Лист2";#N/A,#N/A,TRUE,"Лист3"}</definedName>
    <definedName name="Тэс">'[138]расчет тарифов'!#REF!</definedName>
    <definedName name="ТЭЦ" localSheetId="8">'неучт расходы '!ТЭЦ</definedName>
    <definedName name="ТЭЦ">[0]!ТЭЦ</definedName>
    <definedName name="Тюменьэнерго" localSheetId="8">#REF!</definedName>
    <definedName name="Тюменьэнерго">#REF!</definedName>
    <definedName name="у" localSheetId="8">'неучт расходы '!у</definedName>
    <definedName name="у">[0]!у</definedName>
    <definedName name="у1" localSheetId="8">'неучт расходы '!у1</definedName>
    <definedName name="у1">[0]!у1</definedName>
    <definedName name="уа">'[139]ИТ-бюджет'!$L$5:$L$99</definedName>
    <definedName name="уакувпа">'[137]ИТ-бюджет'!$L$5:$L$99</definedName>
    <definedName name="уваупа">'[140]ИТ-бюджет'!$L$5:$L$99</definedName>
    <definedName name="увп">'[141]ИТ-бюджет'!$L$5:$L$98</definedName>
    <definedName name="УГОЛЬ">[110]Справочники!$A$19:$A$21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 localSheetId="8">'неучт расходы '!ук</definedName>
    <definedName name="ук">[0]!ук</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'[142]ИТ-бюджет'!$L$5:$L$99</definedName>
    <definedName name="упавп">'[129]ИТ-бюджет'!$L$5:$L$99</definedName>
    <definedName name="упакуп">#REF!</definedName>
    <definedName name="упауп" localSheetId="8">'неучт расходы '!упауп</definedName>
    <definedName name="упауп">[0]!упауп</definedName>
    <definedName name="уплач" localSheetId="8">#REF!</definedName>
    <definedName name="уплач">#REF!</definedName>
    <definedName name="усл_кред_орг" localSheetId="8">#REF!</definedName>
    <definedName name="усл_кред_орг">#REF!</definedName>
    <definedName name="уу" localSheetId="8">'неучт расходы '!уу</definedName>
    <definedName name="уу">[0]!уу</definedName>
    <definedName name="ууу"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8">'неучт расходы '!уууу</definedName>
    <definedName name="уууу">[0]!уууу</definedName>
    <definedName name="ууууу">#N/A</definedName>
    <definedName name="уууууууу" localSheetId="8">#REF!</definedName>
    <definedName name="уууууууу">#REF!</definedName>
    <definedName name="ууууууууууууууууу" localSheetId="8">'неучт расходы '!ууууууууууууууууу</definedName>
    <definedName name="ууууууууууууууууу">[0]!ууууууууууууууууу</definedName>
    <definedName name="УФ" localSheetId="8">'неучт расходы '!УФ</definedName>
    <definedName name="УФ">[0]!УФ</definedName>
    <definedName name="уыавыапвпаворорол" localSheetId="8" hidden="1">{#N/A,#N/A,TRUE,"Лист1";#N/A,#N/A,TRUE,"Лист2";#N/A,#N/A,TRUE,"Лист3"}</definedName>
    <definedName name="уыавыапвпаворорол" hidden="1">{#N/A,#N/A,TRUE,"Лист1";#N/A,#N/A,TRUE,"Лист2";#N/A,#N/A,TRUE,"Лист3"}</definedName>
    <definedName name="уываываывыпавыа" localSheetId="8">'неучт расходы '!уываываывыпавыа</definedName>
    <definedName name="уываываывыпавыа">[0]!уываываывыпавыа</definedName>
    <definedName name="уыукпе" localSheetId="8">'неучт расходы '!уыукпе</definedName>
    <definedName name="уыукпе">[0]!уыукпе</definedName>
    <definedName name="уыыыф">#N/A</definedName>
    <definedName name="Ф16" localSheetId="8">#REF!</definedName>
    <definedName name="Ф16">#REF!</definedName>
    <definedName name="ф2">'[138]план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 localSheetId="8">'неучт расходы '!фам</definedName>
    <definedName name="фам">[0]!фам</definedName>
    <definedName name="фат"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[6]Лист1!#REF!</definedName>
    <definedName name="фо_а_н_пц">[74]рабочий!$AR$240:$BI$263</definedName>
    <definedName name="фо_а_с_пц">[74]рабочий!$AS$202:$BI$224</definedName>
    <definedName name="фо_н_03">[74]рабочий!$X$305:$X$327</definedName>
    <definedName name="фо_н_04">[74]рабочий!$X$335:$X$357</definedName>
    <definedName name="форма" localSheetId="8">'неучт расходы '!форма</definedName>
    <definedName name="форма">[0]!форма</definedName>
    <definedName name="форма2" localSheetId="8">#REF!</definedName>
    <definedName name="форма2">#REF!</definedName>
    <definedName name="фп"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[19]!фф</definedName>
    <definedName name="ффф">#REF!</definedName>
    <definedName name="фффф">#N/A</definedName>
    <definedName name="ФЦ1">#REF!</definedName>
    <definedName name="ФЦ2">#REF!</definedName>
    <definedName name="фцвуа">#REF!</definedName>
    <definedName name="фы"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8">'неучт расходы '!фыаспит</definedName>
    <definedName name="фыаспит">[0]!фыаспит</definedName>
    <definedName name="фы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8"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8">'неучт расходы '!х</definedName>
    <definedName name="х">[0]!х</definedName>
    <definedName name="хх" localSheetId="8">'неучт расходы '!хх</definedName>
    <definedName name="хх">[0]!хх</definedName>
    <definedName name="хххххххххххххх">#N/A</definedName>
    <definedName name="хэзббббшоолп" localSheetId="8">'неучт расходы '!хэзббббшоолп</definedName>
    <definedName name="хэзббббшоолп">[0]!хэзббббшоолп</definedName>
    <definedName name="ц" localSheetId="8">'неучт расходы '!ц</definedName>
    <definedName name="ц">[0]!ц</definedName>
    <definedName name="ц." localSheetId="8">'неучт расходы '!ц.</definedName>
    <definedName name="ц.">[0]!ц.</definedName>
    <definedName name="ц1" localSheetId="8">'неучт расходы '!ц1</definedName>
    <definedName name="ц1">[0]!ц1</definedName>
    <definedName name="цемент_вн" localSheetId="8">#REF!</definedName>
    <definedName name="цемент_вн">#REF!</definedName>
    <definedName name="цемент_ВСЕГО" localSheetId="8">#REF!</definedName>
    <definedName name="цемент_ВСЕГО">#REF!</definedName>
    <definedName name="цемент_РА">#REF!</definedName>
    <definedName name="цена"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[107]Списки!$I$2:$I$26</definedName>
    <definedName name="цу" localSheetId="8">'неучт расходы '!цу</definedName>
    <definedName name="цу">[0]!цу</definedName>
    <definedName name="цуа" localSheetId="8">'неучт расходы '!цуа</definedName>
    <definedName name="цуа">[0]!цуа</definedName>
    <definedName name="цуацммс">[1]!цуацммс</definedName>
    <definedName name="цуг"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'[143]ИТ-бюджет'!$L$5:$L$98</definedName>
    <definedName name="цууу">#N/A</definedName>
    <definedName name="ццуу">#N/A</definedName>
    <definedName name="ццц"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8"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 localSheetId="8">'неучт расходы '!чавапвапвавав</definedName>
    <definedName name="чавапвапвавав">[0]!чавапвапвавав</definedName>
    <definedName name="Челябэнерго">[1]!Челябэнерго</definedName>
    <definedName name="черновик" localSheetId="8">'неучт расходы '!черновик</definedName>
    <definedName name="черновик">[0]!черновик</definedName>
    <definedName name="четвертый" localSheetId="8">#REF!</definedName>
    <definedName name="четвертый">#REF!</definedName>
    <definedName name="чч"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[15]Ш_Передача_ЭЭ!$A$79</definedName>
    <definedName name="Шатилов" localSheetId="8"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 localSheetId="8">'неучт расходы '!шглоьотьиита</definedName>
    <definedName name="шглоьотьиита">[0]!шглоьотьиита</definedName>
    <definedName name="шгншногрппрпр" localSheetId="8">'неучт расходы '!шгншногрппрпр</definedName>
    <definedName name="шгншногрппрпр">[0]!шгншногрппрпр</definedName>
    <definedName name="шгоропропрап" localSheetId="8">'неучт расходы '!шгоропропрап</definedName>
    <definedName name="шгоропропрап">[0]!шгоропропрап</definedName>
    <definedName name="шгшрормпавкаы" localSheetId="8" hidden="1">{#N/A,#N/A,TRUE,"Лист1";#N/A,#N/A,TRUE,"Лист2";#N/A,#N/A,TRUE,"Лист3"}</definedName>
    <definedName name="шгшрормпавкаы" hidden="1">{#N/A,#N/A,TRUE,"Лист1";#N/A,#N/A,TRUE,"Лист2";#N/A,#N/A,TRUE,"Лист3"}</definedName>
    <definedName name="шгшщгшпрпрапа" localSheetId="8">'неучт расходы '!шгшщгшпрпрапа</definedName>
    <definedName name="шгшщгшпрпрапа">[0]!шгшщгшпрпрапа</definedName>
    <definedName name="ШДГШ" localSheetId="8">'неучт расходы '!ШДГШ</definedName>
    <definedName name="ШДГШ">[0]!ШДГШ</definedName>
    <definedName name="шир_дан" localSheetId="8">#REF!</definedName>
    <definedName name="шир_дан">#REF!</definedName>
    <definedName name="шир_отч" localSheetId="8">#REF!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localSheetId="8" hidden="1">{#N/A,#N/A,TRUE,"Лист1";#N/A,#N/A,TRUE,"Лист2";#N/A,#N/A,TRUE,"Лист3"}</definedName>
    <definedName name="шоапвваыаыф" hidden="1">{#N/A,#N/A,TRUE,"Лист1";#N/A,#N/A,TRUE,"Лист2";#N/A,#N/A,TRUE,"Лист3"}</definedName>
    <definedName name="шогоитими" localSheetId="8">'неучт расходы '!шогоитими</definedName>
    <definedName name="шогоитими">[0]!шогоитими</definedName>
    <definedName name="шооитиаавч" localSheetId="8" hidden="1">{#N/A,#N/A,TRUE,"Лист1";#N/A,#N/A,TRUE,"Лист2";#N/A,#N/A,TRUE,"Лист3"}</definedName>
    <definedName name="шооитиаавч" hidden="1">{#N/A,#N/A,TRUE,"Лист1";#N/A,#N/A,TRUE,"Лист2";#N/A,#N/A,TRUE,"Лист3"}</definedName>
    <definedName name="шорорррпапра" localSheetId="8">'неучт расходы '!шорорррпапра</definedName>
    <definedName name="шорорррпапра">[0]!шорорррпапра</definedName>
    <definedName name="шоррпвакуф" localSheetId="8">'неучт расходы '!шоррпвакуф</definedName>
    <definedName name="шоррпвакуф">[0]!шоррпвакуф</definedName>
    <definedName name="шорттисаавч" localSheetId="8">'неучт расходы '!шорттисаавч</definedName>
    <definedName name="шорттисаавч">[0]!шорттисаавч</definedName>
    <definedName name="штлоррпммпачв" localSheetId="8">'неучт расходы '!штлоррпммпачв</definedName>
    <definedName name="штлоррпммпачв">[0]!штлоррпммпачв</definedName>
    <definedName name="штрафы" localSheetId="8">#REF!</definedName>
    <definedName name="штрафы">#REF!</definedName>
    <definedName name="шш" localSheetId="8">'неучт расходы '!шш</definedName>
    <definedName name="шш">[0]!шш</definedName>
    <definedName name="шшшш">#N/A</definedName>
    <definedName name="шшшшшо" localSheetId="8">'неучт расходы '!шшшшшо</definedName>
    <definedName name="шшшшшо">[0]!шшшшшо</definedName>
    <definedName name="шщщолоорпап" localSheetId="8">'неучт расходы '!шщщолоорпап</definedName>
    <definedName name="шщщолоорпап">[0]!шщщолоорпап</definedName>
    <definedName name="щ" localSheetId="8">'неучт расходы '!щ</definedName>
    <definedName name="щ">[0]!щ</definedName>
    <definedName name="щжшщ" localSheetId="8">'неучт расходы '!щжшщ</definedName>
    <definedName name="щжшщ">[0]!щжшщ</definedName>
    <definedName name="щжшщжщж" localSheetId="8">'неучт расходы '!щжшщжщж</definedName>
    <definedName name="щжшщжщж">[0]!щжшщжщж</definedName>
    <definedName name="щжшщжщжщ" localSheetId="8">'неучт расходы '!щжшщжщжщ</definedName>
    <definedName name="щжшщжщжщ">[0]!щжшщжщжщ</definedName>
    <definedName name="щжщшж" localSheetId="8">'неучт расходы '!щжщшж</definedName>
    <definedName name="щжщшж">[0]!щжщшж</definedName>
    <definedName name="щжщшжшщ" localSheetId="8">'неучт расходы '!щжщшжшщ</definedName>
    <definedName name="щжщшжшщ">[0]!щжщшжшщ</definedName>
    <definedName name="щзллторм" localSheetId="8">'неучт расходы '!щзллторм</definedName>
    <definedName name="щзллторм">[0]!щзллторм</definedName>
    <definedName name="щзшщлщщошшо" localSheetId="8">'неучт расходы '!щзшщлщщошшо</definedName>
    <definedName name="щзшщлщщошшо">[0]!щзшщлщщошшо</definedName>
    <definedName name="щзшщшщгшроо" localSheetId="8">'неучт расходы '!щзшщшщгшроо</definedName>
    <definedName name="щзшщшщгшроо">[0]!щзшщшщгшроо</definedName>
    <definedName name="щоллопекв" localSheetId="8">'неучт расходы '!щоллопекв</definedName>
    <definedName name="щоллопекв">[0]!щоллопекв</definedName>
    <definedName name="щомекв" localSheetId="8">'неучт расходы '!щомекв</definedName>
    <definedName name="щомекв">[0]!щомекв</definedName>
    <definedName name="щшгшиекв" localSheetId="8">'неучт расходы '!щшгшиекв</definedName>
    <definedName name="щшгшиекв">[0]!щшгшиекв</definedName>
    <definedName name="щшлдолрорми" localSheetId="8" hidden="1">{#N/A,#N/A,TRUE,"Лист1";#N/A,#N/A,TRUE,"Лист2";#N/A,#N/A,TRUE,"Лист3"}</definedName>
    <definedName name="щшлдолрорми" hidden="1">{#N/A,#N/A,TRUE,"Лист1";#N/A,#N/A,TRUE,"Лист2";#N/A,#N/A,TRUE,"Лист3"}</definedName>
    <definedName name="щшолььти" localSheetId="8">'неучт расходы '!щшолььти</definedName>
    <definedName name="щшолььти">[0]!щшолььти</definedName>
    <definedName name="щшропса" localSheetId="8">'неучт расходы '!щшропса</definedName>
    <definedName name="щшропса">[0]!щшропса</definedName>
    <definedName name="щшщгтропрпвс" localSheetId="8">'неучт расходы '!щшщгтропрпвс</definedName>
    <definedName name="щшщгтропрпвс">[0]!щшщгтропрпвс</definedName>
    <definedName name="ъ" localSheetId="8">'неучт расходы '!ъ</definedName>
    <definedName name="ъ">[0]!ъ</definedName>
    <definedName name="ы">#N/A</definedName>
    <definedName name="ыаппр" localSheetId="8">'неучт расходы '!ыаппр</definedName>
    <definedName name="ыаппр">[0]!ыаппр</definedName>
    <definedName name="ыапр" localSheetId="8" hidden="1">{#N/A,#N/A,TRUE,"Лист1";#N/A,#N/A,TRUE,"Лист2";#N/A,#N/A,TRUE,"Лист3"}</definedName>
    <definedName name="ыапр" hidden="1">{#N/A,#N/A,TRUE,"Лист1";#N/A,#N/A,TRUE,"Лист2";#N/A,#N/A,TRUE,"Лист3"}</definedName>
    <definedName name="ыауе">#N/A</definedName>
    <definedName name="ыаупп" localSheetId="8">'неучт расходы '!ыаупп</definedName>
    <definedName name="ыаупп">[0]!ыаупп</definedName>
    <definedName name="ыаыыа" localSheetId="8">'неучт расходы '!ыаыыа</definedName>
    <definedName name="ыаыыа">[0]!ыаыыа</definedName>
    <definedName name="ыв" localSheetId="8">'неучт расходы '!ыв</definedName>
    <definedName name="ыв">[0]!ыв</definedName>
    <definedName name="ывввввв">#N/A</definedName>
    <definedName name="ывпкывк" localSheetId="8">'неучт расходы '!ывпкывк</definedName>
    <definedName name="ывпкывк">[0]!ывпкывк</definedName>
    <definedName name="ывпмьпь" localSheetId="8">'неучт расходы '!ывпмьпь</definedName>
    <definedName name="ывпмьпь">[0]!ывпмьпь</definedName>
    <definedName name="ывы">#N/A</definedName>
    <definedName name="ывявапро" localSheetId="8">'неучт расходы '!ывявапро</definedName>
    <definedName name="ывявапро">[0]!ывявапро</definedName>
    <definedName name="ымпы" localSheetId="8">'неучт расходы '!ымпы</definedName>
    <definedName name="ымпы">[0]!ымпы</definedName>
    <definedName name="ыпр" localSheetId="8">'неучт расходы '!ыпр</definedName>
    <definedName name="ыпр">[0]!ыпр</definedName>
    <definedName name="ыпыим" localSheetId="8" hidden="1">{#N/A,#N/A,TRUE,"Лист1";#N/A,#N/A,TRUE,"Лист2";#N/A,#N/A,TRUE,"Лист3"}</definedName>
    <definedName name="ыпыим" hidden="1">{#N/A,#N/A,TRUE,"Лист1";#N/A,#N/A,TRUE,"Лист2";#N/A,#N/A,TRUE,"Лист3"}</definedName>
    <definedName name="ыпыпми" localSheetId="8" hidden="1">{#N/A,#N/A,TRUE,"Лист1";#N/A,#N/A,TRUE,"Лист2";#N/A,#N/A,TRUE,"Лист3"}</definedName>
    <definedName name="ыпыпми" hidden="1">{#N/A,#N/A,TRUE,"Лист1";#N/A,#N/A,TRUE,"Лист2";#N/A,#N/A,TRUE,"Лист3"}</definedName>
    <definedName name="ысчпи" localSheetId="8" hidden="1">{#N/A,#N/A,TRUE,"Лист1";#N/A,#N/A,TRUE,"Лист2";#N/A,#N/A,TRUE,"Лист3"}</definedName>
    <definedName name="ысчпи"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фса" localSheetId="8">'неучт расходы '!ыфса</definedName>
    <definedName name="ыфса">[0]!ыфса</definedName>
    <definedName name="ыццццц">#N/A</definedName>
    <definedName name="ыы" localSheetId="8"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8" hidden="1">{#N/A,#N/A,FALSE,"Себестоимсть-97"}</definedName>
    <definedName name="ыыы" hidden="1">{#N/A,#N/A,FALSE,"Себестоимсть-97"}</definedName>
    <definedName name="ыыыы" localSheetId="8">'неучт расходы '!ыыыы</definedName>
    <definedName name="ыыыы">[0]!ыыыы</definedName>
    <definedName name="ыыыыыы">#N/A</definedName>
    <definedName name="ЬЬ">'[144]ИТОГИ  по Н,Р,Э,Q'!$A$2:$IV$4</definedName>
    <definedName name="ььтлдолртот" localSheetId="8">'неучт расходы '!ььтлдолртот</definedName>
    <definedName name="ььтлдолртот">[0]!ььтлдолртот</definedName>
    <definedName name="ЬЬЬ">'[145]ИТОГИ  по Н,Р,Э,Q'!$A$2:$IV$4</definedName>
    <definedName name="э" localSheetId="8">'неучт расходы '!э</definedName>
    <definedName name="э">[0]!э</definedName>
    <definedName name="экология">#N/A</definedName>
    <definedName name="электро">[1]!электро</definedName>
    <definedName name="электрол_РА">#REF!</definedName>
    <definedName name="электролит_РА">#REF!</definedName>
    <definedName name="ээ" localSheetId="8">'неучт расходы '!ээ</definedName>
    <definedName name="ээ">[0]!ээ</definedName>
    <definedName name="эээ" localSheetId="8">'неучт расходы '!эээ</definedName>
    <definedName name="эээ">[0]!эээ</definedName>
    <definedName name="ю" localSheetId="8">'неучт расходы '!ю</definedName>
    <definedName name="ю">[0]!ю</definedName>
    <definedName name="юбьбютьи" localSheetId="8" hidden="1">{#N/A,#N/A,TRUE,"Лист1";#N/A,#N/A,TRUE,"Лист2";#N/A,#N/A,TRUE,"Лист3"}</definedName>
    <definedName name="юбьбютьи" hidden="1">{#N/A,#N/A,TRUE,"Лист1";#N/A,#N/A,TRUE,"Лист2";#N/A,#N/A,TRUE,"Лист3"}</definedName>
    <definedName name="юдл">[1]!юдл</definedName>
    <definedName name="юлолтррпв" localSheetId="8" hidden="1">{#N/A,#N/A,TRUE,"Лист1";#N/A,#N/A,TRUE,"Лист2";#N/A,#N/A,TRUE,"Лист3"}</definedName>
    <definedName name="юлолтррпв" hidden="1">{#N/A,#N/A,TRUE,"Лист1";#N/A,#N/A,TRUE,"Лист2";#N/A,#N/A,TRUE,"Лист3"}</definedName>
    <definedName name="юю" localSheetId="8">P1_T29?item_ext?2СТ.Э</definedName>
    <definedName name="юю">P1_T29?item_ext?2СТ.Э</definedName>
    <definedName name="юююю" localSheetId="8">#REF!</definedName>
    <definedName name="юююю">#REF!</definedName>
    <definedName name="ююююююю" localSheetId="8">'неучт расходы '!ююююююю</definedName>
    <definedName name="ююююююю">[0]!ююююююю</definedName>
    <definedName name="я" localSheetId="8">'неучт расходы '!я</definedName>
    <definedName name="я">[0]!я</definedName>
    <definedName name="я107" localSheetId="8">#REF!</definedName>
    <definedName name="я107">#REF!</definedName>
    <definedName name="я109" localSheetId="8">#REF!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 localSheetId="8">'неучт расходы '!яя</definedName>
    <definedName name="яя">[0]!яя</definedName>
    <definedName name="яяя" localSheetId="8">'неучт расходы '!яяя</definedName>
    <definedName name="яяя">[0]!яяя</definedName>
    <definedName name="яяяяяяя">#N/A</definedName>
  </definedNames>
  <calcPr calcId="162913" iterate="1"/>
</workbook>
</file>

<file path=xl/calcChain.xml><?xml version="1.0" encoding="utf-8"?>
<calcChain xmlns="http://schemas.openxmlformats.org/spreadsheetml/2006/main">
  <c r="H39" i="87" l="1"/>
  <c r="Y37" i="82" l="1"/>
  <c r="Y36" i="82"/>
  <c r="Y33" i="82"/>
  <c r="Y32" i="82"/>
  <c r="Y21" i="82"/>
  <c r="T32" i="82"/>
  <c r="T19" i="82"/>
  <c r="P32" i="82"/>
  <c r="P21" i="82"/>
  <c r="P20" i="82"/>
  <c r="P17" i="82"/>
  <c r="L21" i="82"/>
  <c r="L20" i="82"/>
  <c r="L19" i="82"/>
  <c r="L17" i="82"/>
  <c r="T144" i="87"/>
  <c r="S144" i="87"/>
  <c r="R144" i="87"/>
  <c r="Q144" i="87"/>
  <c r="F144" i="87"/>
  <c r="F140" i="87" s="1"/>
  <c r="O143" i="87"/>
  <c r="T143" i="87" s="1"/>
  <c r="N143" i="87"/>
  <c r="S143" i="87" s="1"/>
  <c r="M143" i="87"/>
  <c r="R143" i="87" s="1"/>
  <c r="L143" i="87"/>
  <c r="Q143" i="87" s="1"/>
  <c r="O142" i="87"/>
  <c r="T142" i="87" s="1"/>
  <c r="N142" i="87"/>
  <c r="S142" i="87" s="1"/>
  <c r="M142" i="87"/>
  <c r="R142" i="87" s="1"/>
  <c r="L142" i="87"/>
  <c r="Q142" i="87" s="1"/>
  <c r="O141" i="87"/>
  <c r="T141" i="87" s="1"/>
  <c r="N141" i="87"/>
  <c r="S141" i="87" s="1"/>
  <c r="M141" i="87"/>
  <c r="R141" i="87" s="1"/>
  <c r="L141" i="87"/>
  <c r="Q141" i="87" s="1"/>
  <c r="O140" i="87"/>
  <c r="L140" i="87"/>
  <c r="K140" i="87"/>
  <c r="J140" i="87"/>
  <c r="I140" i="87"/>
  <c r="H140" i="87"/>
  <c r="G140" i="87"/>
  <c r="AH129" i="87"/>
  <c r="AG129" i="87"/>
  <c r="AF129" i="87"/>
  <c r="AE129" i="87"/>
  <c r="AD129" i="87"/>
  <c r="AC129" i="87"/>
  <c r="AB129" i="87"/>
  <c r="AA129" i="87"/>
  <c r="Z129" i="87"/>
  <c r="Y129" i="87"/>
  <c r="X129" i="87"/>
  <c r="W129" i="87"/>
  <c r="V129" i="87"/>
  <c r="N126" i="87"/>
  <c r="AM126" i="87" s="1"/>
  <c r="H126" i="87"/>
  <c r="S125" i="87"/>
  <c r="R125" i="87"/>
  <c r="Q125" i="87"/>
  <c r="P125" i="87"/>
  <c r="O125" i="87"/>
  <c r="N125" i="87"/>
  <c r="AM125" i="87" s="1"/>
  <c r="M125" i="87"/>
  <c r="AL125" i="87" s="1"/>
  <c r="L125" i="87"/>
  <c r="K125" i="87"/>
  <c r="J125" i="87"/>
  <c r="I125" i="87"/>
  <c r="H125" i="87"/>
  <c r="S124" i="87"/>
  <c r="R124" i="87"/>
  <c r="Q124" i="87"/>
  <c r="P124" i="87"/>
  <c r="O124" i="87"/>
  <c r="N124" i="87"/>
  <c r="AM124" i="87" s="1"/>
  <c r="M124" i="87"/>
  <c r="AL124" i="87" s="1"/>
  <c r="L124" i="87"/>
  <c r="K124" i="87"/>
  <c r="J124" i="87"/>
  <c r="I124" i="87"/>
  <c r="H124" i="87"/>
  <c r="AM122" i="87"/>
  <c r="S122" i="87"/>
  <c r="R122" i="87"/>
  <c r="Q122" i="87"/>
  <c r="P122" i="87"/>
  <c r="O122" i="87"/>
  <c r="N122" i="87"/>
  <c r="M122" i="87"/>
  <c r="L122" i="87"/>
  <c r="K122" i="87"/>
  <c r="J122" i="87"/>
  <c r="I122" i="87"/>
  <c r="H122" i="87"/>
  <c r="S120" i="87"/>
  <c r="R120" i="87"/>
  <c r="Q120" i="87"/>
  <c r="P120" i="87"/>
  <c r="O120" i="87"/>
  <c r="N120" i="87"/>
  <c r="M120" i="87"/>
  <c r="L120" i="87"/>
  <c r="K120" i="87"/>
  <c r="J120" i="87"/>
  <c r="I120" i="87"/>
  <c r="H120" i="87"/>
  <c r="AN117" i="87"/>
  <c r="AM117" i="87"/>
  <c r="AL117" i="87"/>
  <c r="G117" i="87"/>
  <c r="AM116" i="87"/>
  <c r="AL116" i="87"/>
  <c r="G116" i="87"/>
  <c r="AN116" i="87" s="1"/>
  <c r="AM115" i="87"/>
  <c r="AN115" i="87" s="1"/>
  <c r="AL115" i="87"/>
  <c r="S114" i="87"/>
  <c r="R114" i="87"/>
  <c r="Q114" i="87"/>
  <c r="P114" i="87"/>
  <c r="O114" i="87"/>
  <c r="N114" i="87"/>
  <c r="M114" i="87"/>
  <c r="L114" i="87"/>
  <c r="K114" i="87"/>
  <c r="J114" i="87"/>
  <c r="I114" i="87"/>
  <c r="H114" i="87"/>
  <c r="S113" i="87"/>
  <c r="S112" i="87" s="1"/>
  <c r="R113" i="87"/>
  <c r="Q113" i="87"/>
  <c r="Q112" i="87" s="1"/>
  <c r="P113" i="87"/>
  <c r="P112" i="87" s="1"/>
  <c r="O113" i="87"/>
  <c r="O112" i="87" s="1"/>
  <c r="N113" i="87"/>
  <c r="N112" i="87" s="1"/>
  <c r="M113" i="87"/>
  <c r="M112" i="87" s="1"/>
  <c r="L113" i="87"/>
  <c r="K113" i="87"/>
  <c r="K112" i="87" s="1"/>
  <c r="J113" i="87"/>
  <c r="J112" i="87" s="1"/>
  <c r="I113" i="87"/>
  <c r="I112" i="87" s="1"/>
  <c r="H113" i="87"/>
  <c r="R112" i="87"/>
  <c r="L112" i="87"/>
  <c r="H112" i="87"/>
  <c r="S111" i="87"/>
  <c r="R111" i="87"/>
  <c r="Q111" i="87"/>
  <c r="P111" i="87"/>
  <c r="O111" i="87"/>
  <c r="N111" i="87"/>
  <c r="M111" i="87"/>
  <c r="L111" i="87"/>
  <c r="K111" i="87"/>
  <c r="J111" i="87"/>
  <c r="I111" i="87"/>
  <c r="H111" i="87"/>
  <c r="S110" i="87"/>
  <c r="R110" i="87"/>
  <c r="R109" i="87" s="1"/>
  <c r="R118" i="87" s="1"/>
  <c r="Q110" i="87"/>
  <c r="P110" i="87"/>
  <c r="O110" i="87"/>
  <c r="N110" i="87"/>
  <c r="M110" i="87"/>
  <c r="L110" i="87"/>
  <c r="K110" i="87"/>
  <c r="J110" i="87"/>
  <c r="J109" i="87" s="1"/>
  <c r="J118" i="87" s="1"/>
  <c r="I110" i="87"/>
  <c r="H110" i="87"/>
  <c r="V108" i="87"/>
  <c r="D84" i="87"/>
  <c r="D83" i="87"/>
  <c r="AM81" i="87"/>
  <c r="AL81" i="87"/>
  <c r="AO80" i="87"/>
  <c r="AM80" i="87"/>
  <c r="AL80" i="87"/>
  <c r="AM78" i="87"/>
  <c r="AL78" i="87"/>
  <c r="G77" i="87"/>
  <c r="G76" i="87"/>
  <c r="S75" i="87"/>
  <c r="R75" i="87"/>
  <c r="Q75" i="87"/>
  <c r="P75" i="87"/>
  <c r="O75" i="87"/>
  <c r="N75" i="87"/>
  <c r="M75" i="87"/>
  <c r="L75" i="87"/>
  <c r="K75" i="87"/>
  <c r="J75" i="87"/>
  <c r="I75" i="87"/>
  <c r="H75" i="87"/>
  <c r="G74" i="87"/>
  <c r="G73" i="87"/>
  <c r="G81" i="87" s="1"/>
  <c r="AN78" i="87" s="1"/>
  <c r="AH72" i="87"/>
  <c r="AG72" i="87"/>
  <c r="AF72" i="87"/>
  <c r="AE72" i="87"/>
  <c r="AD72" i="87"/>
  <c r="AC72" i="87"/>
  <c r="AB72" i="87"/>
  <c r="AA72" i="87"/>
  <c r="Z72" i="87"/>
  <c r="Y72" i="87"/>
  <c r="X72" i="87"/>
  <c r="W72" i="87"/>
  <c r="V58" i="87" s="1"/>
  <c r="V72" i="87"/>
  <c r="S72" i="87"/>
  <c r="R72" i="87"/>
  <c r="Q72" i="87"/>
  <c r="P72" i="87"/>
  <c r="O72" i="87"/>
  <c r="N72" i="87"/>
  <c r="M72" i="87"/>
  <c r="L72" i="87"/>
  <c r="K72" i="87"/>
  <c r="J72" i="87"/>
  <c r="I72" i="87"/>
  <c r="H72" i="87"/>
  <c r="AH71" i="87"/>
  <c r="AG71" i="87"/>
  <c r="AF71" i="87"/>
  <c r="AE71" i="87"/>
  <c r="AD71" i="87"/>
  <c r="AC71" i="87"/>
  <c r="AB71" i="87"/>
  <c r="AA71" i="87"/>
  <c r="Z71" i="87"/>
  <c r="Y71" i="87"/>
  <c r="X71" i="87"/>
  <c r="W71" i="87"/>
  <c r="V71" i="87"/>
  <c r="S71" i="87"/>
  <c r="R71" i="87"/>
  <c r="R79" i="87" s="1"/>
  <c r="Q71" i="87"/>
  <c r="P71" i="87"/>
  <c r="O71" i="87"/>
  <c r="N71" i="87"/>
  <c r="M71" i="87"/>
  <c r="L71" i="87"/>
  <c r="K71" i="87"/>
  <c r="J71" i="87"/>
  <c r="J79" i="87" s="1"/>
  <c r="I71" i="87"/>
  <c r="H71" i="87"/>
  <c r="O64" i="87"/>
  <c r="P64" i="87" s="1"/>
  <c r="Q64" i="87" s="1"/>
  <c r="R64" i="87" s="1"/>
  <c r="S64" i="87" s="1"/>
  <c r="I64" i="87"/>
  <c r="J64" i="87" s="1"/>
  <c r="K64" i="87" s="1"/>
  <c r="L64" i="87" s="1"/>
  <c r="M64" i="87" s="1"/>
  <c r="D64" i="87"/>
  <c r="O63" i="87"/>
  <c r="P63" i="87" s="1"/>
  <c r="Q63" i="87" s="1"/>
  <c r="I63" i="87"/>
  <c r="J63" i="87" s="1"/>
  <c r="D63" i="87"/>
  <c r="V62" i="87"/>
  <c r="V61" i="87"/>
  <c r="N61" i="87"/>
  <c r="O61" i="87" s="1"/>
  <c r="P61" i="87" s="1"/>
  <c r="Q61" i="87" s="1"/>
  <c r="R61" i="87" s="1"/>
  <c r="S61" i="87" s="1"/>
  <c r="H61" i="87"/>
  <c r="I61" i="87" s="1"/>
  <c r="J61" i="87" s="1"/>
  <c r="K61" i="87" s="1"/>
  <c r="L61" i="87" s="1"/>
  <c r="M61" i="87" s="1"/>
  <c r="V60" i="87"/>
  <c r="V59" i="87"/>
  <c r="G59" i="87"/>
  <c r="O58" i="87"/>
  <c r="P58" i="87" s="1"/>
  <c r="Q58" i="87" s="1"/>
  <c r="R58" i="87" s="1"/>
  <c r="S58" i="87" s="1"/>
  <c r="I58" i="87"/>
  <c r="J58" i="87" s="1"/>
  <c r="K58" i="87" s="1"/>
  <c r="V57" i="87"/>
  <c r="O57" i="87"/>
  <c r="P57" i="87" s="1"/>
  <c r="Q57" i="87" s="1"/>
  <c r="R57" i="87" s="1"/>
  <c r="S57" i="87" s="1"/>
  <c r="M57" i="87"/>
  <c r="L57" i="87"/>
  <c r="K57" i="87"/>
  <c r="J57" i="87"/>
  <c r="I57" i="87"/>
  <c r="S54" i="87"/>
  <c r="R54" i="87"/>
  <c r="Q54" i="87"/>
  <c r="P54" i="87"/>
  <c r="O54" i="87"/>
  <c r="N54" i="87"/>
  <c r="M54" i="87"/>
  <c r="L54" i="87"/>
  <c r="K54" i="87"/>
  <c r="J54" i="87"/>
  <c r="I54" i="87"/>
  <c r="H54" i="87"/>
  <c r="AM53" i="87"/>
  <c r="AL53" i="87"/>
  <c r="AM52" i="87"/>
  <c r="AL52" i="87"/>
  <c r="AN52" i="87" s="1"/>
  <c r="G52" i="87"/>
  <c r="AM51" i="87"/>
  <c r="AL51" i="87"/>
  <c r="G51" i="87"/>
  <c r="N46" i="87"/>
  <c r="H46" i="87"/>
  <c r="N44" i="87"/>
  <c r="N48" i="87" s="1"/>
  <c r="H44" i="87"/>
  <c r="G42" i="87"/>
  <c r="N41" i="87"/>
  <c r="H41" i="87"/>
  <c r="N39" i="87"/>
  <c r="N38" i="87" s="1"/>
  <c r="H38" i="87"/>
  <c r="O37" i="87"/>
  <c r="P37" i="87" s="1"/>
  <c r="Q37" i="87" s="1"/>
  <c r="R37" i="87" s="1"/>
  <c r="S37" i="87" s="1"/>
  <c r="I37" i="87"/>
  <c r="J37" i="87" s="1"/>
  <c r="K37" i="87" s="1"/>
  <c r="L37" i="87" s="1"/>
  <c r="M37" i="87" s="1"/>
  <c r="O36" i="87"/>
  <c r="O41" i="87" s="1"/>
  <c r="I36" i="87"/>
  <c r="I41" i="87" s="1"/>
  <c r="O34" i="87"/>
  <c r="O44" i="87" s="1"/>
  <c r="I34" i="87"/>
  <c r="J34" i="87" s="1"/>
  <c r="G32" i="87"/>
  <c r="AM31" i="87"/>
  <c r="AL31" i="87"/>
  <c r="G31" i="87"/>
  <c r="AM29" i="87"/>
  <c r="M29" i="87"/>
  <c r="M28" i="87" s="1"/>
  <c r="L29" i="87"/>
  <c r="S28" i="87"/>
  <c r="R28" i="87"/>
  <c r="Q28" i="87"/>
  <c r="P28" i="87"/>
  <c r="O28" i="87"/>
  <c r="N28" i="87"/>
  <c r="K28" i="87"/>
  <c r="J28" i="87"/>
  <c r="I28" i="87"/>
  <c r="H28" i="87"/>
  <c r="G27" i="87"/>
  <c r="AM26" i="87"/>
  <c r="AM35" i="87" s="1"/>
  <c r="AL26" i="87"/>
  <c r="G26" i="87"/>
  <c r="AM24" i="87"/>
  <c r="AL24" i="87"/>
  <c r="G24" i="87"/>
  <c r="AQ23" i="87"/>
  <c r="AP23" i="87"/>
  <c r="S23" i="87"/>
  <c r="R23" i="87"/>
  <c r="Q23" i="87"/>
  <c r="P23" i="87"/>
  <c r="O23" i="87"/>
  <c r="N23" i="87"/>
  <c r="M23" i="87"/>
  <c r="L23" i="87"/>
  <c r="K23" i="87"/>
  <c r="J23" i="87"/>
  <c r="I23" i="87"/>
  <c r="H23" i="87"/>
  <c r="N21" i="87"/>
  <c r="H21" i="87"/>
  <c r="N20" i="87"/>
  <c r="H20" i="87"/>
  <c r="V19" i="87"/>
  <c r="AM18" i="87"/>
  <c r="AM82" i="87" s="1"/>
  <c r="AL18" i="87"/>
  <c r="AL82" i="87" s="1"/>
  <c r="AH18" i="87"/>
  <c r="AH21" i="87" s="1"/>
  <c r="AG18" i="87"/>
  <c r="AG21" i="87" s="1"/>
  <c r="AF18" i="87"/>
  <c r="AF20" i="87" s="1"/>
  <c r="AE18" i="87"/>
  <c r="AE21" i="87" s="1"/>
  <c r="AD18" i="87"/>
  <c r="AD20" i="87" s="1"/>
  <c r="AC18" i="87"/>
  <c r="AC21" i="87" s="1"/>
  <c r="AB18" i="87"/>
  <c r="AB20" i="87" s="1"/>
  <c r="AA18" i="87"/>
  <c r="AA21" i="87" s="1"/>
  <c r="Z18" i="87"/>
  <c r="Z20" i="87" s="1"/>
  <c r="Y18" i="87"/>
  <c r="Y21" i="87" s="1"/>
  <c r="X18" i="87"/>
  <c r="X20" i="87" s="1"/>
  <c r="W18" i="87"/>
  <c r="W21" i="87" s="1"/>
  <c r="V18" i="87"/>
  <c r="O18" i="87"/>
  <c r="O126" i="87" s="1"/>
  <c r="I18" i="87"/>
  <c r="I126" i="87" s="1"/>
  <c r="AM17" i="87"/>
  <c r="AM71" i="87" s="1"/>
  <c r="AL17" i="87"/>
  <c r="AL71" i="87" s="1"/>
  <c r="AI17" i="87"/>
  <c r="V17" i="87"/>
  <c r="G17" i="87"/>
  <c r="D17" i="87"/>
  <c r="AM16" i="87"/>
  <c r="AM70" i="87" s="1"/>
  <c r="AM69" i="87" s="1"/>
  <c r="AL16" i="87"/>
  <c r="AL70" i="87" s="1"/>
  <c r="V16" i="87"/>
  <c r="G16" i="87"/>
  <c r="AM15" i="87"/>
  <c r="AH15" i="87"/>
  <c r="AG15" i="87"/>
  <c r="AF15" i="87"/>
  <c r="AE15" i="87"/>
  <c r="AD15" i="87"/>
  <c r="AC15" i="87"/>
  <c r="AB15" i="87"/>
  <c r="AA15" i="87"/>
  <c r="Z15" i="87"/>
  <c r="Y15" i="87"/>
  <c r="X15" i="87"/>
  <c r="W15" i="87"/>
  <c r="S15" i="87"/>
  <c r="R15" i="87"/>
  <c r="Q15" i="87"/>
  <c r="P15" i="87"/>
  <c r="O15" i="87"/>
  <c r="N15" i="87"/>
  <c r="M15" i="87"/>
  <c r="L15" i="87"/>
  <c r="K15" i="87"/>
  <c r="J15" i="87"/>
  <c r="I15" i="87"/>
  <c r="H15" i="87"/>
  <c r="AM14" i="87"/>
  <c r="AL14" i="87"/>
  <c r="AI14" i="87"/>
  <c r="V14" i="87"/>
  <c r="V64" i="87" s="1"/>
  <c r="G14" i="87"/>
  <c r="D14" i="87"/>
  <c r="AM13" i="87"/>
  <c r="AM67" i="87" s="1"/>
  <c r="AL13" i="87"/>
  <c r="AL67" i="87" s="1"/>
  <c r="V13" i="87"/>
  <c r="V63" i="87" s="1"/>
  <c r="G13" i="87"/>
  <c r="AH12" i="87"/>
  <c r="AG12" i="87"/>
  <c r="AF12" i="87"/>
  <c r="AE12" i="87"/>
  <c r="AD12" i="87"/>
  <c r="AC12" i="87"/>
  <c r="AB12" i="87"/>
  <c r="AA12" i="87"/>
  <c r="Z12" i="87"/>
  <c r="Y12" i="87"/>
  <c r="X12" i="87"/>
  <c r="W12" i="87"/>
  <c r="V12" i="87"/>
  <c r="S12" i="87"/>
  <c r="R12" i="87"/>
  <c r="Q12" i="87"/>
  <c r="P12" i="87"/>
  <c r="O12" i="87"/>
  <c r="N12" i="87"/>
  <c r="M12" i="87"/>
  <c r="L12" i="87"/>
  <c r="K12" i="87"/>
  <c r="J12" i="87"/>
  <c r="I12" i="87"/>
  <c r="H12" i="87"/>
  <c r="E10" i="87"/>
  <c r="F10" i="87" s="1"/>
  <c r="G10" i="87" s="1"/>
  <c r="H10" i="87" s="1"/>
  <c r="I10" i="87" s="1"/>
  <c r="J10" i="87" s="1"/>
  <c r="K10" i="87" s="1"/>
  <c r="L10" i="87" s="1"/>
  <c r="M10" i="87" s="1"/>
  <c r="N10" i="87" s="1"/>
  <c r="O10" i="87" s="1"/>
  <c r="P10" i="87" s="1"/>
  <c r="Q10" i="87" s="1"/>
  <c r="R10" i="87" s="1"/>
  <c r="S10" i="87" s="1"/>
  <c r="V10" i="87" s="1"/>
  <c r="W10" i="87" s="1"/>
  <c r="X10" i="87" s="1"/>
  <c r="Y10" i="87" s="1"/>
  <c r="Z10" i="87" s="1"/>
  <c r="AA10" i="87" s="1"/>
  <c r="AB10" i="87" s="1"/>
  <c r="AC10" i="87" s="1"/>
  <c r="AD10" i="87" s="1"/>
  <c r="AE10" i="87" s="1"/>
  <c r="AF10" i="87" s="1"/>
  <c r="AG10" i="87" s="1"/>
  <c r="AH10" i="87" s="1"/>
  <c r="V8" i="87"/>
  <c r="J168" i="85"/>
  <c r="K168" i="85" s="1"/>
  <c r="J167" i="85"/>
  <c r="K167" i="85" s="1"/>
  <c r="J166" i="85"/>
  <c r="K166" i="85" s="1"/>
  <c r="N155" i="85"/>
  <c r="M155" i="85"/>
  <c r="L155" i="85"/>
  <c r="T152" i="85"/>
  <c r="S152" i="85"/>
  <c r="R152" i="85"/>
  <c r="Q152" i="85"/>
  <c r="P152" i="85" s="1"/>
  <c r="K152" i="85"/>
  <c r="K148" i="85" s="1"/>
  <c r="F152" i="85"/>
  <c r="F148" i="85" s="1"/>
  <c r="G148" i="85" s="1"/>
  <c r="J148" i="85"/>
  <c r="I148" i="85"/>
  <c r="H148" i="85"/>
  <c r="AH137" i="85"/>
  <c r="AG137" i="85"/>
  <c r="AF137" i="85"/>
  <c r="AE137" i="85"/>
  <c r="AD137" i="85"/>
  <c r="AC137" i="85"/>
  <c r="AB137" i="85"/>
  <c r="AA137" i="85"/>
  <c r="Z137" i="85"/>
  <c r="Y137" i="85"/>
  <c r="X137" i="85"/>
  <c r="W137" i="85"/>
  <c r="V137" i="85"/>
  <c r="N134" i="85"/>
  <c r="AM134" i="85" s="1"/>
  <c r="H134" i="85"/>
  <c r="N133" i="85"/>
  <c r="AM133" i="85" s="1"/>
  <c r="H133" i="85"/>
  <c r="N132" i="85"/>
  <c r="AM132" i="85" s="1"/>
  <c r="H132" i="85"/>
  <c r="AM130" i="85"/>
  <c r="S130" i="85"/>
  <c r="R130" i="85"/>
  <c r="Q130" i="85"/>
  <c r="P130" i="85"/>
  <c r="O130" i="85"/>
  <c r="N130" i="85"/>
  <c r="M130" i="85"/>
  <c r="L130" i="85"/>
  <c r="K130" i="85"/>
  <c r="J130" i="85"/>
  <c r="I130" i="85"/>
  <c r="H130" i="85"/>
  <c r="S128" i="85"/>
  <c r="R128" i="85"/>
  <c r="Q128" i="85"/>
  <c r="P128" i="85"/>
  <c r="O128" i="85"/>
  <c r="N128" i="85"/>
  <c r="M128" i="85"/>
  <c r="L128" i="85"/>
  <c r="K128" i="85"/>
  <c r="J128" i="85"/>
  <c r="I128" i="85"/>
  <c r="H128" i="85"/>
  <c r="AN125" i="85"/>
  <c r="AM125" i="85"/>
  <c r="AL125" i="85"/>
  <c r="G125" i="85"/>
  <c r="AM124" i="85"/>
  <c r="AL124" i="85"/>
  <c r="G124" i="85"/>
  <c r="AN124" i="85" s="1"/>
  <c r="AM123" i="85"/>
  <c r="AN123" i="85" s="1"/>
  <c r="AL123" i="85"/>
  <c r="S122" i="85"/>
  <c r="R122" i="85"/>
  <c r="Q122" i="85"/>
  <c r="P122" i="85"/>
  <c r="O122" i="85"/>
  <c r="N122" i="85"/>
  <c r="M122" i="85"/>
  <c r="L122" i="85"/>
  <c r="K122" i="85"/>
  <c r="J122" i="85"/>
  <c r="I122" i="85"/>
  <c r="H122" i="85"/>
  <c r="S121" i="85"/>
  <c r="R121" i="85"/>
  <c r="R120" i="85" s="1"/>
  <c r="Q121" i="85"/>
  <c r="P121" i="85"/>
  <c r="P120" i="85" s="1"/>
  <c r="O121" i="85"/>
  <c r="N121" i="85"/>
  <c r="N120" i="85" s="1"/>
  <c r="M121" i="85"/>
  <c r="L121" i="85"/>
  <c r="L120" i="85" s="1"/>
  <c r="K121" i="85"/>
  <c r="K120" i="85" s="1"/>
  <c r="J121" i="85"/>
  <c r="J120" i="85" s="1"/>
  <c r="I121" i="85"/>
  <c r="H121" i="85"/>
  <c r="S120" i="85"/>
  <c r="O120" i="85"/>
  <c r="H120" i="85"/>
  <c r="S119" i="85"/>
  <c r="R119" i="85"/>
  <c r="Q119" i="85"/>
  <c r="P119" i="85"/>
  <c r="O119" i="85"/>
  <c r="N119" i="85"/>
  <c r="M119" i="85"/>
  <c r="L119" i="85"/>
  <c r="K119" i="85"/>
  <c r="J119" i="85"/>
  <c r="I119" i="85"/>
  <c r="H119" i="85"/>
  <c r="AL119" i="85" s="1"/>
  <c r="S118" i="85"/>
  <c r="S117" i="85" s="1"/>
  <c r="S126" i="85" s="1"/>
  <c r="R118" i="85"/>
  <c r="R117" i="85" s="1"/>
  <c r="R126" i="85" s="1"/>
  <c r="Q118" i="85"/>
  <c r="Q117" i="85" s="1"/>
  <c r="Q126" i="85" s="1"/>
  <c r="P118" i="85"/>
  <c r="O118" i="85"/>
  <c r="O117" i="85" s="1"/>
  <c r="O126" i="85" s="1"/>
  <c r="AN126" i="85" s="1"/>
  <c r="N118" i="85"/>
  <c r="N117" i="85" s="1"/>
  <c r="N126" i="85" s="1"/>
  <c r="AM126" i="85" s="1"/>
  <c r="M118" i="85"/>
  <c r="M117" i="85" s="1"/>
  <c r="M126" i="85" s="1"/>
  <c r="AL126" i="85" s="1"/>
  <c r="L118" i="85"/>
  <c r="K118" i="85"/>
  <c r="K117" i="85" s="1"/>
  <c r="K126" i="85" s="1"/>
  <c r="J118" i="85"/>
  <c r="J117" i="85" s="1"/>
  <c r="J126" i="85" s="1"/>
  <c r="I118" i="85"/>
  <c r="I117" i="85" s="1"/>
  <c r="I126" i="85" s="1"/>
  <c r="H118" i="85"/>
  <c r="V116" i="85"/>
  <c r="O92" i="85"/>
  <c r="O133" i="85" s="1"/>
  <c r="I92" i="85"/>
  <c r="I133" i="85" s="1"/>
  <c r="D92" i="85"/>
  <c r="O91" i="85"/>
  <c r="O132" i="85" s="1"/>
  <c r="I91" i="85"/>
  <c r="I132" i="85" s="1"/>
  <c r="D91" i="85"/>
  <c r="AM89" i="85"/>
  <c r="AO88" i="85"/>
  <c r="AM88" i="85"/>
  <c r="AM86" i="85"/>
  <c r="AL86" i="85"/>
  <c r="G85" i="85"/>
  <c r="G84" i="85"/>
  <c r="S83" i="85"/>
  <c r="R83" i="85"/>
  <c r="R127" i="85" s="1"/>
  <c r="Q83" i="85"/>
  <c r="P83" i="85"/>
  <c r="P127" i="85" s="1"/>
  <c r="O83" i="85"/>
  <c r="N83" i="85"/>
  <c r="N127" i="85" s="1"/>
  <c r="M83" i="85"/>
  <c r="M127" i="85" s="1"/>
  <c r="L83" i="85"/>
  <c r="L127" i="85" s="1"/>
  <c r="K83" i="85"/>
  <c r="K127" i="85" s="1"/>
  <c r="J83" i="85"/>
  <c r="J127" i="85" s="1"/>
  <c r="I83" i="85"/>
  <c r="I127" i="85" s="1"/>
  <c r="H83" i="85"/>
  <c r="H127" i="85" s="1"/>
  <c r="G82" i="85"/>
  <c r="G81" i="85"/>
  <c r="AH80" i="85"/>
  <c r="AG80" i="85"/>
  <c r="AF80" i="85"/>
  <c r="AE80" i="85"/>
  <c r="AD80" i="85"/>
  <c r="AC80" i="85"/>
  <c r="AB80" i="85"/>
  <c r="AA80" i="85"/>
  <c r="Z80" i="85"/>
  <c r="Y80" i="85"/>
  <c r="X80" i="85"/>
  <c r="W80" i="85"/>
  <c r="V66" i="85" s="1"/>
  <c r="V80" i="85"/>
  <c r="S80" i="85"/>
  <c r="R80" i="85"/>
  <c r="Q80" i="85"/>
  <c r="P80" i="85"/>
  <c r="O80" i="85"/>
  <c r="N80" i="85"/>
  <c r="M80" i="85"/>
  <c r="L80" i="85"/>
  <c r="K80" i="85"/>
  <c r="J80" i="85"/>
  <c r="I80" i="85"/>
  <c r="H80" i="85"/>
  <c r="AH79" i="85"/>
  <c r="AG79" i="85"/>
  <c r="AF79" i="85"/>
  <c r="AE79" i="85"/>
  <c r="AD79" i="85"/>
  <c r="AC79" i="85"/>
  <c r="AB79" i="85"/>
  <c r="AA79" i="85"/>
  <c r="Z79" i="85"/>
  <c r="Y79" i="85"/>
  <c r="X79" i="85"/>
  <c r="W79" i="85"/>
  <c r="V79" i="85"/>
  <c r="S79" i="85"/>
  <c r="R79" i="85"/>
  <c r="Q79" i="85"/>
  <c r="P79" i="85"/>
  <c r="O79" i="85"/>
  <c r="N79" i="85"/>
  <c r="M79" i="85"/>
  <c r="L79" i="85"/>
  <c r="K79" i="85"/>
  <c r="J79" i="85"/>
  <c r="I79" i="85"/>
  <c r="H79" i="85"/>
  <c r="O72" i="85"/>
  <c r="P72" i="85" s="1"/>
  <c r="Q72" i="85" s="1"/>
  <c r="R72" i="85" s="1"/>
  <c r="S72" i="85" s="1"/>
  <c r="I72" i="85"/>
  <c r="J72" i="85" s="1"/>
  <c r="D72" i="85"/>
  <c r="O71" i="85"/>
  <c r="P71" i="85" s="1"/>
  <c r="I71" i="85"/>
  <c r="J71" i="85" s="1"/>
  <c r="K71" i="85" s="1"/>
  <c r="D71" i="85"/>
  <c r="V70" i="85"/>
  <c r="V69" i="85"/>
  <c r="N69" i="85"/>
  <c r="O69" i="85" s="1"/>
  <c r="P69" i="85" s="1"/>
  <c r="Q69" i="85" s="1"/>
  <c r="R69" i="85" s="1"/>
  <c r="S69" i="85" s="1"/>
  <c r="H69" i="85"/>
  <c r="I69" i="85" s="1"/>
  <c r="J69" i="85" s="1"/>
  <c r="K69" i="85" s="1"/>
  <c r="L69" i="85" s="1"/>
  <c r="M69" i="85" s="1"/>
  <c r="V68" i="85"/>
  <c r="G67" i="85"/>
  <c r="O66" i="85"/>
  <c r="P66" i="85" s="1"/>
  <c r="Q66" i="85" s="1"/>
  <c r="R66" i="85" s="1"/>
  <c r="S66" i="85" s="1"/>
  <c r="I66" i="85"/>
  <c r="J66" i="85" s="1"/>
  <c r="V65" i="85"/>
  <c r="O65" i="85"/>
  <c r="P65" i="85" s="1"/>
  <c r="Q65" i="85" s="1"/>
  <c r="R65" i="85" s="1"/>
  <c r="S65" i="85" s="1"/>
  <c r="M65" i="85"/>
  <c r="L65" i="85"/>
  <c r="K65" i="85"/>
  <c r="J65" i="85"/>
  <c r="I65" i="85"/>
  <c r="S62" i="85"/>
  <c r="R62" i="85"/>
  <c r="Q62" i="85"/>
  <c r="P62" i="85"/>
  <c r="O62" i="85"/>
  <c r="N62" i="85"/>
  <c r="M62" i="85"/>
  <c r="L62" i="85"/>
  <c r="K62" i="85"/>
  <c r="J62" i="85"/>
  <c r="I62" i="85"/>
  <c r="H62" i="85"/>
  <c r="AM61" i="85"/>
  <c r="AL61" i="85"/>
  <c r="AM60" i="85"/>
  <c r="AL60" i="85"/>
  <c r="G60" i="85"/>
  <c r="P155" i="85" s="1"/>
  <c r="AM59" i="85"/>
  <c r="AL59" i="85"/>
  <c r="G59" i="85"/>
  <c r="G50" i="85"/>
  <c r="S45" i="85"/>
  <c r="R45" i="85"/>
  <c r="Q45" i="85"/>
  <c r="P45" i="85"/>
  <c r="O45" i="85"/>
  <c r="M45" i="85"/>
  <c r="L45" i="85"/>
  <c r="K45" i="85"/>
  <c r="J45" i="85"/>
  <c r="I45" i="85"/>
  <c r="H45" i="85"/>
  <c r="S44" i="85"/>
  <c r="R44" i="85"/>
  <c r="Q44" i="85"/>
  <c r="P44" i="85"/>
  <c r="O44" i="85"/>
  <c r="M44" i="85"/>
  <c r="L44" i="85"/>
  <c r="K44" i="85"/>
  <c r="J44" i="85"/>
  <c r="I44" i="85"/>
  <c r="H44" i="85"/>
  <c r="M43" i="85"/>
  <c r="L43" i="85"/>
  <c r="K43" i="85"/>
  <c r="J43" i="85"/>
  <c r="I43" i="85"/>
  <c r="H43" i="85"/>
  <c r="S42" i="85"/>
  <c r="R42" i="85"/>
  <c r="Q42" i="85"/>
  <c r="P42" i="85"/>
  <c r="O42" i="85"/>
  <c r="M42" i="85"/>
  <c r="L42" i="85"/>
  <c r="K42" i="85"/>
  <c r="J42" i="85"/>
  <c r="I42" i="85"/>
  <c r="H42" i="85"/>
  <c r="G39" i="85"/>
  <c r="AM38" i="85"/>
  <c r="AL38" i="85"/>
  <c r="G38" i="85"/>
  <c r="AL37" i="85"/>
  <c r="G37" i="85"/>
  <c r="AL36" i="85"/>
  <c r="N36" i="85"/>
  <c r="AM36" i="85" s="1"/>
  <c r="S35" i="85"/>
  <c r="R35" i="85"/>
  <c r="Q35" i="85"/>
  <c r="P35" i="85"/>
  <c r="O35" i="85"/>
  <c r="M35" i="85"/>
  <c r="L35" i="85"/>
  <c r="K35" i="85"/>
  <c r="J35" i="85"/>
  <c r="I35" i="85"/>
  <c r="H35" i="85"/>
  <c r="AL32" i="85"/>
  <c r="AL31" i="85"/>
  <c r="AM30" i="85"/>
  <c r="AL30" i="85"/>
  <c r="AM29" i="85"/>
  <c r="AM28" i="85"/>
  <c r="AL28" i="85"/>
  <c r="AL27" i="85"/>
  <c r="G27" i="85"/>
  <c r="S26" i="85"/>
  <c r="S49" i="85" s="1"/>
  <c r="R26" i="85"/>
  <c r="Q26" i="85"/>
  <c r="P26" i="85"/>
  <c r="P49" i="85" s="1"/>
  <c r="O26" i="85"/>
  <c r="O49" i="85" s="1"/>
  <c r="N26" i="85"/>
  <c r="N54" i="85" s="1"/>
  <c r="M26" i="85"/>
  <c r="M49" i="85" s="1"/>
  <c r="L26" i="85"/>
  <c r="L49" i="85" s="1"/>
  <c r="K26" i="85"/>
  <c r="K49" i="85" s="1"/>
  <c r="J26" i="85"/>
  <c r="J49" i="85" s="1"/>
  <c r="I26" i="85"/>
  <c r="I49" i="85" s="1"/>
  <c r="H26" i="85"/>
  <c r="H49" i="85" s="1"/>
  <c r="M25" i="85"/>
  <c r="M48" i="85" s="1"/>
  <c r="L25" i="85"/>
  <c r="L48" i="85" s="1"/>
  <c r="K25" i="85"/>
  <c r="K48" i="85" s="1"/>
  <c r="J25" i="85"/>
  <c r="J48" i="85" s="1"/>
  <c r="I25" i="85"/>
  <c r="I48" i="85" s="1"/>
  <c r="H25" i="85"/>
  <c r="H48" i="85" s="1"/>
  <c r="S24" i="85"/>
  <c r="S23" i="85" s="1"/>
  <c r="R24" i="85"/>
  <c r="AT48" i="85" s="1"/>
  <c r="Q24" i="85"/>
  <c r="Q47" i="85" s="1"/>
  <c r="P24" i="85"/>
  <c r="AR48" i="85" s="1"/>
  <c r="O24" i="85"/>
  <c r="O23" i="85" s="1"/>
  <c r="N24" i="85"/>
  <c r="N52" i="85" s="1"/>
  <c r="N56" i="85" s="1"/>
  <c r="M24" i="85"/>
  <c r="M47" i="85" s="1"/>
  <c r="L24" i="85"/>
  <c r="L47" i="85" s="1"/>
  <c r="L46" i="85" s="1"/>
  <c r="K24" i="85"/>
  <c r="K47" i="85" s="1"/>
  <c r="J24" i="85"/>
  <c r="J47" i="85" s="1"/>
  <c r="J46" i="85" s="1"/>
  <c r="I24" i="85"/>
  <c r="I47" i="85" s="1"/>
  <c r="H24" i="85"/>
  <c r="H47" i="85" s="1"/>
  <c r="AQ23" i="85"/>
  <c r="AP23" i="85"/>
  <c r="Q23" i="85"/>
  <c r="K23" i="85"/>
  <c r="N21" i="85"/>
  <c r="H21" i="85"/>
  <c r="N20" i="85"/>
  <c r="H20" i="85"/>
  <c r="V19" i="85"/>
  <c r="AM18" i="85"/>
  <c r="AM90" i="85" s="1"/>
  <c r="AL18" i="85"/>
  <c r="AL90" i="85" s="1"/>
  <c r="AH18" i="85"/>
  <c r="AH21" i="85" s="1"/>
  <c r="AG18" i="85"/>
  <c r="AG20" i="85" s="1"/>
  <c r="AF18" i="85"/>
  <c r="AF21" i="85" s="1"/>
  <c r="AE18" i="85"/>
  <c r="AE20" i="85" s="1"/>
  <c r="AD18" i="85"/>
  <c r="AD21" i="85" s="1"/>
  <c r="AC18" i="85"/>
  <c r="AC20" i="85" s="1"/>
  <c r="AB18" i="85"/>
  <c r="AB21" i="85" s="1"/>
  <c r="AA18" i="85"/>
  <c r="AA20" i="85" s="1"/>
  <c r="Z18" i="85"/>
  <c r="Z21" i="85" s="1"/>
  <c r="Y18" i="85"/>
  <c r="Y20" i="85" s="1"/>
  <c r="X18" i="85"/>
  <c r="X21" i="85" s="1"/>
  <c r="W18" i="85"/>
  <c r="W20" i="85" s="1"/>
  <c r="V18" i="85"/>
  <c r="O18" i="85"/>
  <c r="O134" i="85" s="1"/>
  <c r="I18" i="85"/>
  <c r="I134" i="85" s="1"/>
  <c r="AM17" i="85"/>
  <c r="AM79" i="85" s="1"/>
  <c r="AL17" i="85"/>
  <c r="AL79" i="85" s="1"/>
  <c r="AI17" i="85"/>
  <c r="V17" i="85"/>
  <c r="G17" i="85"/>
  <c r="D17" i="85"/>
  <c r="AM16" i="85"/>
  <c r="AM78" i="85" s="1"/>
  <c r="AL16" i="85"/>
  <c r="AL78" i="85" s="1"/>
  <c r="V16" i="85"/>
  <c r="G16" i="85"/>
  <c r="AH15" i="85"/>
  <c r="AG15" i="85"/>
  <c r="AF15" i="85"/>
  <c r="AE15" i="85"/>
  <c r="AD15" i="85"/>
  <c r="AC15" i="85"/>
  <c r="AB15" i="85"/>
  <c r="AA15" i="85"/>
  <c r="Z15" i="85"/>
  <c r="Y15" i="85"/>
  <c r="X15" i="85"/>
  <c r="W15" i="85"/>
  <c r="S15" i="85"/>
  <c r="R15" i="85"/>
  <c r="Q15" i="85"/>
  <c r="P15" i="85"/>
  <c r="O15" i="85"/>
  <c r="N15" i="85"/>
  <c r="M15" i="85"/>
  <c r="L15" i="85"/>
  <c r="K15" i="85"/>
  <c r="J15" i="85"/>
  <c r="I15" i="85"/>
  <c r="H15" i="85"/>
  <c r="AM14" i="85"/>
  <c r="AM76" i="85" s="1"/>
  <c r="AL14" i="85"/>
  <c r="AL76" i="85" s="1"/>
  <c r="AI14" i="85"/>
  <c r="V14" i="85"/>
  <c r="V72" i="85" s="1"/>
  <c r="G14" i="85"/>
  <c r="D14" i="85"/>
  <c r="AM13" i="85"/>
  <c r="AM75" i="85" s="1"/>
  <c r="AL13" i="85"/>
  <c r="AL75" i="85" s="1"/>
  <c r="V13" i="85"/>
  <c r="V71" i="85" s="1"/>
  <c r="G13" i="85"/>
  <c r="AH12" i="85"/>
  <c r="AG12" i="85"/>
  <c r="AF12" i="85"/>
  <c r="AE12" i="85"/>
  <c r="AD12" i="85"/>
  <c r="AC12" i="85"/>
  <c r="AB12" i="85"/>
  <c r="AA12" i="85"/>
  <c r="Z12" i="85"/>
  <c r="Y12" i="85"/>
  <c r="X12" i="85"/>
  <c r="W12" i="85"/>
  <c r="V12" i="85"/>
  <c r="S12" i="85"/>
  <c r="R12" i="85"/>
  <c r="Q12" i="85"/>
  <c r="P12" i="85"/>
  <c r="O12" i="85"/>
  <c r="N12" i="85"/>
  <c r="M12" i="85"/>
  <c r="L12" i="85"/>
  <c r="K12" i="85"/>
  <c r="J12" i="85"/>
  <c r="I12" i="85"/>
  <c r="H12" i="85"/>
  <c r="E10" i="85"/>
  <c r="F10" i="85" s="1"/>
  <c r="G10" i="85" s="1"/>
  <c r="H10" i="85" s="1"/>
  <c r="I10" i="85" s="1"/>
  <c r="J10" i="85" s="1"/>
  <c r="K10" i="85" s="1"/>
  <c r="L10" i="85" s="1"/>
  <c r="M10" i="85" s="1"/>
  <c r="N10" i="85" s="1"/>
  <c r="O10" i="85" s="1"/>
  <c r="P10" i="85" s="1"/>
  <c r="Q10" i="85" s="1"/>
  <c r="R10" i="85" s="1"/>
  <c r="S10" i="85" s="1"/>
  <c r="V10" i="85" s="1"/>
  <c r="W10" i="85" s="1"/>
  <c r="X10" i="85" s="1"/>
  <c r="Y10" i="85" s="1"/>
  <c r="Z10" i="85" s="1"/>
  <c r="AA10" i="85" s="1"/>
  <c r="AB10" i="85" s="1"/>
  <c r="AC10" i="85" s="1"/>
  <c r="AD10" i="85" s="1"/>
  <c r="AE10" i="85" s="1"/>
  <c r="AF10" i="85" s="1"/>
  <c r="AG10" i="85" s="1"/>
  <c r="AH10" i="85" s="1"/>
  <c r="V8" i="85"/>
  <c r="X60" i="87"/>
  <c r="Z60" i="87"/>
  <c r="AF62" i="87"/>
  <c r="AB62" i="87"/>
  <c r="AH62" i="87"/>
  <c r="AB60" i="87"/>
  <c r="AF60" i="87"/>
  <c r="AD62" i="87"/>
  <c r="Z62" i="87"/>
  <c r="AH60" i="87"/>
  <c r="X62" i="87"/>
  <c r="AD60" i="87"/>
  <c r="AL15" i="85" l="1"/>
  <c r="AR50" i="85"/>
  <c r="AT50" i="85"/>
  <c r="K155" i="85"/>
  <c r="O156" i="85" s="1"/>
  <c r="AL12" i="87"/>
  <c r="AM33" i="87"/>
  <c r="AN61" i="85"/>
  <c r="P143" i="87"/>
  <c r="N79" i="87"/>
  <c r="G113" i="87"/>
  <c r="P142" i="87"/>
  <c r="J92" i="85"/>
  <c r="J133" i="85" s="1"/>
  <c r="I19" i="85"/>
  <c r="H109" i="87"/>
  <c r="H118" i="87" s="1"/>
  <c r="N109" i="87"/>
  <c r="N118" i="87" s="1"/>
  <c r="AM118" i="87" s="1"/>
  <c r="M23" i="85"/>
  <c r="AN60" i="85"/>
  <c r="G29" i="87"/>
  <c r="G72" i="87"/>
  <c r="M140" i="87"/>
  <c r="P144" i="87"/>
  <c r="N140" i="87"/>
  <c r="O19" i="85"/>
  <c r="AL12" i="85"/>
  <c r="G128" i="85"/>
  <c r="AM28" i="87"/>
  <c r="AM120" i="87"/>
  <c r="P109" i="87"/>
  <c r="P118" i="87" s="1"/>
  <c r="Q49" i="85"/>
  <c r="Q46" i="85" s="1"/>
  <c r="AL35" i="85"/>
  <c r="V67" i="85"/>
  <c r="G23" i="87"/>
  <c r="AM23" i="87"/>
  <c r="L109" i="87"/>
  <c r="L118" i="87" s="1"/>
  <c r="P141" i="87"/>
  <c r="I23" i="85"/>
  <c r="AM62" i="85"/>
  <c r="AN26" i="87"/>
  <c r="AN31" i="87"/>
  <c r="J52" i="85"/>
  <c r="L117" i="85"/>
  <c r="L126" i="85" s="1"/>
  <c r="P117" i="85"/>
  <c r="P126" i="85" s="1"/>
  <c r="G12" i="85"/>
  <c r="G25" i="85"/>
  <c r="G62" i="85"/>
  <c r="I87" i="85"/>
  <c r="K87" i="85"/>
  <c r="M87" i="85"/>
  <c r="O87" i="85"/>
  <c r="Q87" i="85"/>
  <c r="S87" i="85"/>
  <c r="AM84" i="85"/>
  <c r="G122" i="85"/>
  <c r="M120" i="85"/>
  <c r="Q120" i="85"/>
  <c r="AM128" i="85"/>
  <c r="G54" i="87"/>
  <c r="H23" i="85"/>
  <c r="L23" i="85"/>
  <c r="P23" i="85"/>
  <c r="I46" i="85"/>
  <c r="M46" i="85"/>
  <c r="G121" i="85"/>
  <c r="AM121" i="85"/>
  <c r="AL128" i="85"/>
  <c r="AN128" i="85" s="1"/>
  <c r="L156" i="85"/>
  <c r="AL54" i="87"/>
  <c r="AL110" i="87"/>
  <c r="G111" i="87"/>
  <c r="K109" i="87"/>
  <c r="K118" i="87" s="1"/>
  <c r="AM111" i="87"/>
  <c r="S109" i="87"/>
  <c r="S118" i="87" s="1"/>
  <c r="G114" i="87"/>
  <c r="AM12" i="87"/>
  <c r="AM8" i="87" s="1"/>
  <c r="AL23" i="87"/>
  <c r="AM74" i="85"/>
  <c r="AM15" i="85"/>
  <c r="AM77" i="85"/>
  <c r="R49" i="85"/>
  <c r="AM35" i="85"/>
  <c r="H52" i="85"/>
  <c r="G80" i="85"/>
  <c r="H117" i="85"/>
  <c r="G118" i="85"/>
  <c r="AM118" i="85"/>
  <c r="I120" i="85"/>
  <c r="AL130" i="85"/>
  <c r="AM122" i="85"/>
  <c r="M156" i="85"/>
  <c r="AN53" i="87"/>
  <c r="G112" i="87"/>
  <c r="G120" i="87"/>
  <c r="AN76" i="85"/>
  <c r="AN79" i="85"/>
  <c r="P18" i="85"/>
  <c r="P134" i="85" s="1"/>
  <c r="J23" i="85"/>
  <c r="N23" i="85"/>
  <c r="R23" i="85"/>
  <c r="G24" i="85"/>
  <c r="K46" i="85"/>
  <c r="O47" i="85"/>
  <c r="O46" i="85" s="1"/>
  <c r="S47" i="85"/>
  <c r="S46" i="85" s="1"/>
  <c r="G26" i="85"/>
  <c r="N35" i="85"/>
  <c r="AN38" i="85"/>
  <c r="AN59" i="85"/>
  <c r="P91" i="85"/>
  <c r="P132" i="85" s="1"/>
  <c r="AL118" i="85"/>
  <c r="G119" i="85"/>
  <c r="AM119" i="85"/>
  <c r="AN119" i="85" s="1"/>
  <c r="AL122" i="85"/>
  <c r="N156" i="85"/>
  <c r="L28" i="87"/>
  <c r="H79" i="87"/>
  <c r="L79" i="87"/>
  <c r="P79" i="87"/>
  <c r="AM110" i="87"/>
  <c r="I109" i="87"/>
  <c r="I118" i="87" s="1"/>
  <c r="M109" i="87"/>
  <c r="M118" i="87" s="1"/>
  <c r="AL118" i="87" s="1"/>
  <c r="Q109" i="87"/>
  <c r="Q118" i="87" s="1"/>
  <c r="H19" i="87"/>
  <c r="N19" i="87"/>
  <c r="G15" i="87"/>
  <c r="G4" i="87" s="1"/>
  <c r="V15" i="85"/>
  <c r="G28" i="87"/>
  <c r="G75" i="87"/>
  <c r="O109" i="87"/>
  <c r="O118" i="87" s="1"/>
  <c r="AN118" i="87" s="1"/>
  <c r="AL111" i="87"/>
  <c r="AM114" i="87"/>
  <c r="J18" i="87"/>
  <c r="J126" i="87" s="1"/>
  <c r="J36" i="87"/>
  <c r="J46" i="87" s="1"/>
  <c r="I79" i="87"/>
  <c r="K79" i="87"/>
  <c r="M79" i="87"/>
  <c r="O79" i="87"/>
  <c r="Q79" i="87"/>
  <c r="S79" i="87"/>
  <c r="G110" i="87"/>
  <c r="Q140" i="87"/>
  <c r="S140" i="87"/>
  <c r="G12" i="87"/>
  <c r="AM54" i="87"/>
  <c r="AM113" i="87"/>
  <c r="AL114" i="87"/>
  <c r="AL120" i="87"/>
  <c r="R140" i="87"/>
  <c r="T140" i="87"/>
  <c r="X68" i="85"/>
  <c r="AE70" i="85"/>
  <c r="AE68" i="85"/>
  <c r="W70" i="85"/>
  <c r="Y62" i="87"/>
  <c r="AA70" i="85"/>
  <c r="AC70" i="85"/>
  <c r="AB70" i="85"/>
  <c r="AD70" i="85"/>
  <c r="Y70" i="85"/>
  <c r="Z70" i="85"/>
  <c r="AC60" i="87"/>
  <c r="Z68" i="85"/>
  <c r="AC62" i="87"/>
  <c r="AG70" i="85"/>
  <c r="AG60" i="87"/>
  <c r="AA68" i="85"/>
  <c r="AH68" i="85"/>
  <c r="AF68" i="85"/>
  <c r="AA62" i="87"/>
  <c r="Y60" i="87"/>
  <c r="W68" i="85"/>
  <c r="AC68" i="85"/>
  <c r="W62" i="87"/>
  <c r="AF70" i="85"/>
  <c r="W60" i="87"/>
  <c r="AE60" i="87"/>
  <c r="AA60" i="87"/>
  <c r="AH70" i="85"/>
  <c r="Y68" i="85"/>
  <c r="AB68" i="85"/>
  <c r="AE62" i="87"/>
  <c r="AG62" i="87"/>
  <c r="AG68" i="85"/>
  <c r="AD68" i="85"/>
  <c r="X70" i="85"/>
  <c r="AL8" i="85" l="1"/>
  <c r="AN120" i="87"/>
  <c r="AN122" i="85"/>
  <c r="J19" i="87"/>
  <c r="G120" i="85"/>
  <c r="G109" i="87"/>
  <c r="H126" i="85"/>
  <c r="H141" i="85" s="1"/>
  <c r="G117" i="85"/>
  <c r="G23" i="85"/>
  <c r="AM112" i="87"/>
  <c r="AN111" i="87"/>
  <c r="AM109" i="87"/>
  <c r="AM117" i="85"/>
  <c r="AN54" i="87"/>
  <c r="AM120" i="85"/>
  <c r="P140" i="87"/>
  <c r="V15" i="87"/>
  <c r="V90" i="87" s="1"/>
  <c r="G15" i="85"/>
  <c r="G4" i="85" s="1"/>
  <c r="G115" i="87"/>
  <c r="G61" i="87"/>
  <c r="G57" i="87"/>
  <c r="I62" i="87"/>
  <c r="I60" i="87"/>
  <c r="K60" i="87"/>
  <c r="K88" i="87" s="1"/>
  <c r="O62" i="87"/>
  <c r="O60" i="87"/>
  <c r="O88" i="87" s="1"/>
  <c r="Q60" i="87"/>
  <c r="Q96" i="87" s="1"/>
  <c r="S60" i="87"/>
  <c r="S96" i="87" s="1"/>
  <c r="AL21" i="87"/>
  <c r="AL68" i="87"/>
  <c r="AL66" i="87" s="1"/>
  <c r="AN14" i="87"/>
  <c r="H82" i="87"/>
  <c r="J82" i="87"/>
  <c r="L82" i="87"/>
  <c r="N82" i="87"/>
  <c r="P82" i="87"/>
  <c r="R82" i="87"/>
  <c r="X92" i="87"/>
  <c r="X90" i="87"/>
  <c r="Z92" i="87"/>
  <c r="Z90" i="87"/>
  <c r="AB92" i="87"/>
  <c r="AB90" i="87"/>
  <c r="AD92" i="87"/>
  <c r="AD90" i="87"/>
  <c r="AF92" i="87"/>
  <c r="AF90" i="87"/>
  <c r="AH92" i="87"/>
  <c r="AH90" i="87"/>
  <c r="AL69" i="87"/>
  <c r="AN70" i="87"/>
  <c r="AN16" i="87"/>
  <c r="I20" i="87"/>
  <c r="O20" i="87"/>
  <c r="W20" i="87"/>
  <c r="Y20" i="87"/>
  <c r="AA20" i="87"/>
  <c r="AC20" i="87"/>
  <c r="AE20" i="87"/>
  <c r="AG20" i="87"/>
  <c r="AL20" i="87"/>
  <c r="J21" i="87"/>
  <c r="V21" i="87"/>
  <c r="X21" i="87"/>
  <c r="Z21" i="87"/>
  <c r="AB21" i="87"/>
  <c r="AD21" i="87"/>
  <c r="AF21" i="87"/>
  <c r="J62" i="87"/>
  <c r="K63" i="87"/>
  <c r="R63" i="87"/>
  <c r="Q62" i="87"/>
  <c r="I80" i="87"/>
  <c r="K80" i="87"/>
  <c r="M80" i="87"/>
  <c r="O80" i="87"/>
  <c r="Q80" i="87"/>
  <c r="S80" i="87"/>
  <c r="H62" i="87"/>
  <c r="H60" i="87"/>
  <c r="H90" i="87" s="1"/>
  <c r="J60" i="87"/>
  <c r="J96" i="87" s="1"/>
  <c r="N62" i="87"/>
  <c r="N60" i="87"/>
  <c r="N92" i="87" s="1"/>
  <c r="P60" i="87"/>
  <c r="P92" i="87" s="1"/>
  <c r="R60" i="87"/>
  <c r="R92" i="87" s="1"/>
  <c r="G124" i="87"/>
  <c r="G83" i="87"/>
  <c r="AN67" i="87"/>
  <c r="AN13" i="87"/>
  <c r="G125" i="87"/>
  <c r="G84" i="87"/>
  <c r="G64" i="87"/>
  <c r="AM68" i="87"/>
  <c r="AM66" i="87" s="1"/>
  <c r="AM21" i="87"/>
  <c r="I92" i="87"/>
  <c r="I82" i="87"/>
  <c r="K82" i="87"/>
  <c r="M82" i="87"/>
  <c r="O82" i="87"/>
  <c r="Q92" i="87"/>
  <c r="Q82" i="87"/>
  <c r="S82" i="87"/>
  <c r="W92" i="87"/>
  <c r="W90" i="87"/>
  <c r="Y92" i="87"/>
  <c r="Y90" i="87"/>
  <c r="AA92" i="87"/>
  <c r="AA90" i="87"/>
  <c r="AC92" i="87"/>
  <c r="AC90" i="87"/>
  <c r="AE92" i="87"/>
  <c r="AE90" i="87"/>
  <c r="AG92" i="87"/>
  <c r="AG90" i="87"/>
  <c r="AL15" i="87"/>
  <c r="AL8" i="87" s="1"/>
  <c r="AN71" i="87"/>
  <c r="AN17" i="87"/>
  <c r="K18" i="87"/>
  <c r="K19" i="87" s="1"/>
  <c r="P18" i="87"/>
  <c r="I19" i="87"/>
  <c r="O19" i="87"/>
  <c r="J20" i="87"/>
  <c r="V20" i="87"/>
  <c r="AH20" i="87"/>
  <c r="AM20" i="87"/>
  <c r="I21" i="87"/>
  <c r="O21" i="87"/>
  <c r="J44" i="87"/>
  <c r="J48" i="87" s="1"/>
  <c r="J39" i="87"/>
  <c r="K34" i="87"/>
  <c r="L58" i="87"/>
  <c r="M58" i="87" s="1"/>
  <c r="M60" i="87" s="1"/>
  <c r="AL29" i="87"/>
  <c r="AL33" i="87" s="1"/>
  <c r="P34" i="87"/>
  <c r="AL35" i="87"/>
  <c r="AN35" i="87" s="1"/>
  <c r="I39" i="87"/>
  <c r="O39" i="87"/>
  <c r="O38" i="87" s="1"/>
  <c r="J41" i="87"/>
  <c r="I44" i="87"/>
  <c r="I46" i="87"/>
  <c r="O46" i="87"/>
  <c r="O48" i="87" s="1"/>
  <c r="AN51" i="87"/>
  <c r="I119" i="87"/>
  <c r="I88" i="87"/>
  <c r="I90" i="87"/>
  <c r="K119" i="87"/>
  <c r="M119" i="87"/>
  <c r="O119" i="87"/>
  <c r="O90" i="87"/>
  <c r="Q88" i="87"/>
  <c r="Q119" i="87"/>
  <c r="Q90" i="87"/>
  <c r="S119" i="87"/>
  <c r="S90" i="87"/>
  <c r="AL76" i="87"/>
  <c r="G79" i="87"/>
  <c r="H80" i="87"/>
  <c r="J80" i="87"/>
  <c r="L80" i="87"/>
  <c r="N80" i="87"/>
  <c r="P80" i="87"/>
  <c r="R80" i="87"/>
  <c r="AN24" i="87"/>
  <c r="AN23" i="87" s="1"/>
  <c r="K36" i="87"/>
  <c r="P36" i="87"/>
  <c r="H48" i="87"/>
  <c r="P62" i="87"/>
  <c r="G71" i="87"/>
  <c r="G122" i="87"/>
  <c r="H119" i="87"/>
  <c r="J90" i="87"/>
  <c r="J119" i="87"/>
  <c r="J88" i="87"/>
  <c r="L119" i="87"/>
  <c r="N90" i="87"/>
  <c r="N119" i="87"/>
  <c r="N88" i="87"/>
  <c r="P119" i="87"/>
  <c r="R119" i="87"/>
  <c r="R90" i="87"/>
  <c r="R88" i="87"/>
  <c r="AM76" i="87"/>
  <c r="AN110" i="87"/>
  <c r="AN109" i="87" s="1"/>
  <c r="AL109" i="87"/>
  <c r="AN114" i="87"/>
  <c r="AL122" i="87"/>
  <c r="AL113" i="87"/>
  <c r="G48" i="85"/>
  <c r="AN36" i="85"/>
  <c r="AN35" i="85" s="1"/>
  <c r="H46" i="85"/>
  <c r="H70" i="85"/>
  <c r="H68" i="85"/>
  <c r="H96" i="85" s="1"/>
  <c r="J68" i="85"/>
  <c r="J98" i="85" s="1"/>
  <c r="N70" i="85"/>
  <c r="N68" i="85"/>
  <c r="N96" i="85" s="1"/>
  <c r="P68" i="85"/>
  <c r="P98" i="85" s="1"/>
  <c r="R68" i="85"/>
  <c r="R104" i="85" s="1"/>
  <c r="AM12" i="85"/>
  <c r="AM8" i="85" s="1"/>
  <c r="AL74" i="85"/>
  <c r="AN75" i="85"/>
  <c r="AN74" i="85" s="1"/>
  <c r="AN13" i="85"/>
  <c r="I90" i="85"/>
  <c r="O90" i="85"/>
  <c r="W100" i="85"/>
  <c r="W98" i="85"/>
  <c r="Y100" i="85"/>
  <c r="Y98" i="85"/>
  <c r="AA100" i="85"/>
  <c r="AA98" i="85"/>
  <c r="AC100" i="85"/>
  <c r="AC98" i="85"/>
  <c r="AE100" i="85"/>
  <c r="AE98" i="85"/>
  <c r="AG100" i="85"/>
  <c r="AG98" i="85"/>
  <c r="AN17" i="85"/>
  <c r="P20" i="85"/>
  <c r="V20" i="85"/>
  <c r="X20" i="85"/>
  <c r="Z20" i="85"/>
  <c r="AB20" i="85"/>
  <c r="AD20" i="85"/>
  <c r="AF20" i="85"/>
  <c r="AH20" i="85"/>
  <c r="AM20" i="85"/>
  <c r="I21" i="85"/>
  <c r="O21" i="85"/>
  <c r="W21" i="85"/>
  <c r="Y21" i="85"/>
  <c r="AA21" i="85"/>
  <c r="AC21" i="85"/>
  <c r="AE21" i="85"/>
  <c r="AG21" i="85"/>
  <c r="AL21" i="85"/>
  <c r="AL24" i="85"/>
  <c r="AL25" i="85"/>
  <c r="AL48" i="85" s="1"/>
  <c r="AL26" i="85"/>
  <c r="G36" i="85"/>
  <c r="G35" i="85" s="1"/>
  <c r="L52" i="85"/>
  <c r="O52" i="85"/>
  <c r="Q52" i="85"/>
  <c r="S52" i="85"/>
  <c r="I53" i="85"/>
  <c r="K53" i="85"/>
  <c r="M53" i="85"/>
  <c r="I54" i="85"/>
  <c r="K54" i="85"/>
  <c r="M54" i="85"/>
  <c r="P54" i="85"/>
  <c r="R54" i="85"/>
  <c r="N47" i="85"/>
  <c r="P47" i="85"/>
  <c r="P46" i="85" s="1"/>
  <c r="R47" i="85"/>
  <c r="R46" i="85" s="1"/>
  <c r="AQ48" i="85"/>
  <c r="AQ50" i="85" s="1"/>
  <c r="AS48" i="85"/>
  <c r="AS50" i="85" s="1"/>
  <c r="AU48" i="85"/>
  <c r="AU50" i="85" s="1"/>
  <c r="N49" i="85"/>
  <c r="G49" i="85" s="1"/>
  <c r="Q71" i="85"/>
  <c r="P70" i="85"/>
  <c r="K72" i="85"/>
  <c r="L72" i="85" s="1"/>
  <c r="M72" i="85" s="1"/>
  <c r="J70" i="85"/>
  <c r="H88" i="85"/>
  <c r="J88" i="85"/>
  <c r="L88" i="85"/>
  <c r="N88" i="85"/>
  <c r="P88" i="85"/>
  <c r="R88" i="85"/>
  <c r="G123" i="85"/>
  <c r="G69" i="85"/>
  <c r="G65" i="85"/>
  <c r="I70" i="85"/>
  <c r="I68" i="85"/>
  <c r="I100" i="85" s="1"/>
  <c r="O70" i="85"/>
  <c r="O68" i="85"/>
  <c r="O98" i="85" s="1"/>
  <c r="Q68" i="85"/>
  <c r="Q104" i="85" s="1"/>
  <c r="S68" i="85"/>
  <c r="S104" i="85" s="1"/>
  <c r="AN14" i="85"/>
  <c r="H90" i="85"/>
  <c r="N90" i="85"/>
  <c r="V100" i="85"/>
  <c r="V98" i="85"/>
  <c r="X100" i="85"/>
  <c r="X98" i="85"/>
  <c r="Z100" i="85"/>
  <c r="Z98" i="85"/>
  <c r="AB100" i="85"/>
  <c r="AB98" i="85"/>
  <c r="AD100" i="85"/>
  <c r="AD98" i="85"/>
  <c r="AF100" i="85"/>
  <c r="AF98" i="85"/>
  <c r="AH100" i="85"/>
  <c r="AH98" i="85"/>
  <c r="AN78" i="85"/>
  <c r="AN77" i="85" s="1"/>
  <c r="AL77" i="85"/>
  <c r="AN16" i="85"/>
  <c r="J18" i="85"/>
  <c r="J19" i="85" s="1"/>
  <c r="Q18" i="85"/>
  <c r="H19" i="85"/>
  <c r="N19" i="85"/>
  <c r="P19" i="85"/>
  <c r="I20" i="85"/>
  <c r="O20" i="85"/>
  <c r="AL20" i="85"/>
  <c r="P21" i="85"/>
  <c r="V21" i="85"/>
  <c r="AM21" i="85"/>
  <c r="AM24" i="85"/>
  <c r="AM26" i="85"/>
  <c r="AM49" i="85" s="1"/>
  <c r="I52" i="85"/>
  <c r="K52" i="85"/>
  <c r="M52" i="85"/>
  <c r="P52" i="85"/>
  <c r="P56" i="85" s="1"/>
  <c r="R52" i="85"/>
  <c r="H53" i="85"/>
  <c r="J53" i="85"/>
  <c r="L53" i="85"/>
  <c r="H54" i="85"/>
  <c r="J54" i="85"/>
  <c r="L54" i="85"/>
  <c r="O54" i="85"/>
  <c r="Q54" i="85"/>
  <c r="S54" i="85"/>
  <c r="AP48" i="85"/>
  <c r="AP50" i="85" s="1"/>
  <c r="K66" i="85"/>
  <c r="L66" i="85" s="1"/>
  <c r="M66" i="85" s="1"/>
  <c r="M68" i="85" s="1"/>
  <c r="K70" i="85"/>
  <c r="L71" i="85"/>
  <c r="AL62" i="85"/>
  <c r="AN62" i="85" s="1"/>
  <c r="G79" i="85"/>
  <c r="G130" i="85"/>
  <c r="H129" i="85"/>
  <c r="AL127" i="85"/>
  <c r="J141" i="85"/>
  <c r="J129" i="85"/>
  <c r="L141" i="85"/>
  <c r="L129" i="85"/>
  <c r="N141" i="85"/>
  <c r="N129" i="85"/>
  <c r="P141" i="85"/>
  <c r="P129" i="85"/>
  <c r="R141" i="85"/>
  <c r="R129" i="85"/>
  <c r="H87" i="85"/>
  <c r="J87" i="85"/>
  <c r="L87" i="85"/>
  <c r="N87" i="85"/>
  <c r="P87" i="85"/>
  <c r="P100" i="85" s="1"/>
  <c r="R87" i="85"/>
  <c r="I88" i="85"/>
  <c r="K88" i="85"/>
  <c r="M88" i="85"/>
  <c r="O88" i="85"/>
  <c r="Q88" i="85"/>
  <c r="S88" i="85"/>
  <c r="G89" i="85"/>
  <c r="AN86" i="85" s="1"/>
  <c r="K92" i="85"/>
  <c r="P92" i="85"/>
  <c r="P90" i="85" s="1"/>
  <c r="I98" i="85"/>
  <c r="AN118" i="85"/>
  <c r="AN117" i="85" s="1"/>
  <c r="AL117" i="85"/>
  <c r="G83" i="85"/>
  <c r="I141" i="85"/>
  <c r="I129" i="85"/>
  <c r="K141" i="85"/>
  <c r="K129" i="85"/>
  <c r="M141" i="85"/>
  <c r="M129" i="85"/>
  <c r="O127" i="85"/>
  <c r="Q127" i="85"/>
  <c r="S127" i="85"/>
  <c r="AL84" i="85"/>
  <c r="J91" i="85"/>
  <c r="Q91" i="85"/>
  <c r="I96" i="85"/>
  <c r="R98" i="85"/>
  <c r="AL121" i="85"/>
  <c r="K156" i="85"/>
  <c r="L149" i="85"/>
  <c r="L151" i="85"/>
  <c r="Q151" i="85" s="1"/>
  <c r="L150" i="85"/>
  <c r="Q150" i="85" s="1"/>
  <c r="N149" i="85"/>
  <c r="N151" i="85"/>
  <c r="S151" i="85" s="1"/>
  <c r="N150" i="85"/>
  <c r="S150" i="85" s="1"/>
  <c r="O151" i="85"/>
  <c r="T151" i="85" s="1"/>
  <c r="O150" i="85"/>
  <c r="T150" i="85" s="1"/>
  <c r="O149" i="85"/>
  <c r="M151" i="85"/>
  <c r="R151" i="85" s="1"/>
  <c r="M150" i="85"/>
  <c r="R150" i="85" s="1"/>
  <c r="M149" i="85"/>
  <c r="N98" i="85" l="1"/>
  <c r="J96" i="85"/>
  <c r="M56" i="85"/>
  <c r="AN90" i="85"/>
  <c r="H88" i="87"/>
  <c r="S88" i="87"/>
  <c r="AM19" i="87"/>
  <c r="S92" i="87"/>
  <c r="K92" i="87"/>
  <c r="G118" i="87"/>
  <c r="G126" i="85"/>
  <c r="Q96" i="85"/>
  <c r="P88" i="87"/>
  <c r="K90" i="87"/>
  <c r="AN12" i="87"/>
  <c r="H98" i="85"/>
  <c r="I56" i="85"/>
  <c r="R56" i="85"/>
  <c r="AN15" i="85"/>
  <c r="AN18" i="85" s="1"/>
  <c r="G18" i="85" s="1"/>
  <c r="R96" i="85"/>
  <c r="P96" i="85"/>
  <c r="J56" i="85"/>
  <c r="G87" i="85"/>
  <c r="O96" i="85"/>
  <c r="Q98" i="85"/>
  <c r="H56" i="85"/>
  <c r="K56" i="85"/>
  <c r="G47" i="85"/>
  <c r="G144" i="85" s="1"/>
  <c r="P104" i="85"/>
  <c r="P90" i="87"/>
  <c r="O92" i="87"/>
  <c r="G88" i="85"/>
  <c r="S96" i="85"/>
  <c r="S98" i="85"/>
  <c r="I48" i="87"/>
  <c r="V92" i="87"/>
  <c r="G80" i="87"/>
  <c r="M94" i="87"/>
  <c r="M96" i="87"/>
  <c r="M92" i="87"/>
  <c r="M88" i="87"/>
  <c r="M90" i="87"/>
  <c r="AN33" i="87"/>
  <c r="AN113" i="87"/>
  <c r="AN112" i="87" s="1"/>
  <c r="AL112" i="87"/>
  <c r="P133" i="87"/>
  <c r="P121" i="87"/>
  <c r="N133" i="87"/>
  <c r="N121" i="87"/>
  <c r="AM119" i="87"/>
  <c r="J133" i="87"/>
  <c r="J121" i="87"/>
  <c r="P46" i="87"/>
  <c r="P41" i="87"/>
  <c r="Q36" i="87"/>
  <c r="M133" i="87"/>
  <c r="M121" i="87"/>
  <c r="I133" i="87"/>
  <c r="I121" i="87"/>
  <c r="I38" i="87"/>
  <c r="P44" i="87"/>
  <c r="P39" i="87"/>
  <c r="P38" i="87" s="1"/>
  <c r="Q34" i="87"/>
  <c r="G58" i="87"/>
  <c r="L34" i="87"/>
  <c r="K44" i="87"/>
  <c r="K39" i="87"/>
  <c r="K126" i="87"/>
  <c r="K21" i="87"/>
  <c r="K20" i="87"/>
  <c r="L18" i="87"/>
  <c r="R96" i="87"/>
  <c r="P96" i="87"/>
  <c r="L60" i="87"/>
  <c r="J94" i="87"/>
  <c r="J67" i="87"/>
  <c r="J66" i="87"/>
  <c r="H94" i="87"/>
  <c r="H67" i="87"/>
  <c r="H66" i="87"/>
  <c r="H96" i="87"/>
  <c r="S63" i="87"/>
  <c r="S62" i="87" s="1"/>
  <c r="R62" i="87"/>
  <c r="AN15" i="87"/>
  <c r="AN18" i="87" s="1"/>
  <c r="G18" i="87" s="1"/>
  <c r="J92" i="87"/>
  <c r="H92" i="87"/>
  <c r="AN68" i="87"/>
  <c r="AN66" i="87" s="1"/>
  <c r="K94" i="87"/>
  <c r="K67" i="87"/>
  <c r="K129" i="87" s="1"/>
  <c r="K66" i="87"/>
  <c r="K128" i="87" s="1"/>
  <c r="I94" i="87"/>
  <c r="I67" i="87"/>
  <c r="I66" i="87"/>
  <c r="I96" i="87"/>
  <c r="R133" i="87"/>
  <c r="R121" i="87"/>
  <c r="L133" i="87"/>
  <c r="L121" i="87"/>
  <c r="H133" i="87"/>
  <c r="H121" i="87"/>
  <c r="AL119" i="87"/>
  <c r="G119" i="87"/>
  <c r="G121" i="87" s="1"/>
  <c r="K41" i="87"/>
  <c r="K46" i="87"/>
  <c r="L36" i="87"/>
  <c r="S133" i="87"/>
  <c r="S121" i="87"/>
  <c r="Q133" i="87"/>
  <c r="Q121" i="87"/>
  <c r="O133" i="87"/>
  <c r="O121" i="87"/>
  <c r="K133" i="87"/>
  <c r="K121" i="87"/>
  <c r="AN29" i="87"/>
  <c r="AN28" i="87" s="1"/>
  <c r="AL28" i="87"/>
  <c r="J38" i="87"/>
  <c r="P126" i="87"/>
  <c r="P20" i="87"/>
  <c r="P21" i="87"/>
  <c r="Q18" i="87"/>
  <c r="Q66" i="87" s="1"/>
  <c r="Q128" i="87" s="1"/>
  <c r="G82" i="87"/>
  <c r="R94" i="87"/>
  <c r="P94" i="87"/>
  <c r="P67" i="87"/>
  <c r="P66" i="87"/>
  <c r="N94" i="87"/>
  <c r="N67" i="87"/>
  <c r="N66" i="87"/>
  <c r="N96" i="87"/>
  <c r="L63" i="87"/>
  <c r="K62" i="87"/>
  <c r="AL19" i="87"/>
  <c r="AN20" i="87"/>
  <c r="AN69" i="87"/>
  <c r="AN82" i="87" s="1"/>
  <c r="AN21" i="87"/>
  <c r="S94" i="87"/>
  <c r="Q94" i="87"/>
  <c r="Q67" i="87"/>
  <c r="Q129" i="87" s="1"/>
  <c r="O94" i="87"/>
  <c r="O67" i="87"/>
  <c r="O66" i="87"/>
  <c r="O96" i="87"/>
  <c r="K96" i="87"/>
  <c r="P19" i="87"/>
  <c r="M102" i="85"/>
  <c r="M100" i="85"/>
  <c r="M104" i="85"/>
  <c r="M98" i="85"/>
  <c r="M96" i="85"/>
  <c r="R149" i="85"/>
  <c r="M148" i="85"/>
  <c r="R148" i="85" s="1"/>
  <c r="S149" i="85"/>
  <c r="N148" i="85"/>
  <c r="S148" i="85" s="1"/>
  <c r="P151" i="85"/>
  <c r="J132" i="85"/>
  <c r="J90" i="85"/>
  <c r="K91" i="85"/>
  <c r="S141" i="85"/>
  <c r="S129" i="85"/>
  <c r="Q141" i="85"/>
  <c r="Q129" i="85"/>
  <c r="O141" i="85"/>
  <c r="O129" i="85"/>
  <c r="K133" i="85"/>
  <c r="L92" i="85"/>
  <c r="G66" i="85"/>
  <c r="Q134" i="85"/>
  <c r="Q20" i="85"/>
  <c r="Q21" i="85"/>
  <c r="R18" i="85"/>
  <c r="N100" i="85"/>
  <c r="J100" i="85"/>
  <c r="H100" i="85"/>
  <c r="S102" i="85"/>
  <c r="Q102" i="85"/>
  <c r="Q75" i="85"/>
  <c r="Q137" i="85" s="1"/>
  <c r="Q74" i="85"/>
  <c r="Q136" i="85" s="1"/>
  <c r="O102" i="85"/>
  <c r="O75" i="85"/>
  <c r="O74" i="85"/>
  <c r="O104" i="85"/>
  <c r="R71" i="85"/>
  <c r="Q70" i="85"/>
  <c r="S56" i="85"/>
  <c r="O56" i="85"/>
  <c r="AN21" i="85"/>
  <c r="Q100" i="85"/>
  <c r="O100" i="85"/>
  <c r="AN12" i="85"/>
  <c r="L68" i="85"/>
  <c r="L100" i="85" s="1"/>
  <c r="J102" i="85"/>
  <c r="J74" i="85"/>
  <c r="J136" i="85" s="1"/>
  <c r="J75" i="85"/>
  <c r="J137" i="85" s="1"/>
  <c r="H102" i="85"/>
  <c r="H74" i="85"/>
  <c r="H136" i="85" s="1"/>
  <c r="H139" i="85" s="1"/>
  <c r="H75" i="85"/>
  <c r="H137" i="85" s="1"/>
  <c r="H140" i="85" s="1"/>
  <c r="H104" i="85"/>
  <c r="T149" i="85"/>
  <c r="O148" i="85"/>
  <c r="T148" i="85" s="1"/>
  <c r="P150" i="85"/>
  <c r="Q149" i="85"/>
  <c r="L148" i="85"/>
  <c r="Q148" i="85" s="1"/>
  <c r="AN121" i="85"/>
  <c r="AN120" i="85" s="1"/>
  <c r="AL120" i="85"/>
  <c r="Q132" i="85"/>
  <c r="R91" i="85"/>
  <c r="P133" i="85"/>
  <c r="Q92" i="85"/>
  <c r="Q90" i="85" s="1"/>
  <c r="H94" i="85"/>
  <c r="AM127" i="85"/>
  <c r="AN127" i="85" s="1"/>
  <c r="AN129" i="85" s="1"/>
  <c r="AL141" i="85"/>
  <c r="AL129" i="85"/>
  <c r="G127" i="85"/>
  <c r="G129" i="85" s="1"/>
  <c r="M71" i="85"/>
  <c r="M70" i="85" s="1"/>
  <c r="L70" i="85"/>
  <c r="AM47" i="85"/>
  <c r="AM46" i="85" s="1"/>
  <c r="AM23" i="85"/>
  <c r="AN20" i="85"/>
  <c r="AL19" i="85"/>
  <c r="J134" i="85"/>
  <c r="J21" i="85"/>
  <c r="J20" i="85"/>
  <c r="K18" i="85"/>
  <c r="R100" i="85"/>
  <c r="K68" i="85"/>
  <c r="I102" i="85"/>
  <c r="I75" i="85"/>
  <c r="I74" i="85"/>
  <c r="I104" i="85"/>
  <c r="N46" i="85"/>
  <c r="Q56" i="85"/>
  <c r="L56" i="85"/>
  <c r="AL49" i="85"/>
  <c r="AN49" i="85" s="1"/>
  <c r="AN26" i="85"/>
  <c r="AL47" i="85"/>
  <c r="AN24" i="85"/>
  <c r="AL23" i="85"/>
  <c r="AM19" i="85"/>
  <c r="S100" i="85"/>
  <c r="G72" i="85"/>
  <c r="R102" i="85"/>
  <c r="R74" i="85"/>
  <c r="R136" i="85" s="1"/>
  <c r="R75" i="85"/>
  <c r="R137" i="85" s="1"/>
  <c r="P102" i="85"/>
  <c r="P74" i="85"/>
  <c r="P136" i="85" s="1"/>
  <c r="P139" i="85" s="1"/>
  <c r="P75" i="85"/>
  <c r="P137" i="85" s="1"/>
  <c r="N102" i="85"/>
  <c r="N74" i="85"/>
  <c r="N94" i="85" s="1"/>
  <c r="N75" i="85"/>
  <c r="N104" i="85"/>
  <c r="J104" i="85"/>
  <c r="G46" i="85"/>
  <c r="Q19" i="85"/>
  <c r="G68" i="85" l="1"/>
  <c r="G141" i="85"/>
  <c r="AO141" i="85" s="1"/>
  <c r="AN23" i="85"/>
  <c r="AN19" i="85"/>
  <c r="P48" i="87"/>
  <c r="H57" i="85"/>
  <c r="P94" i="85"/>
  <c r="R94" i="85"/>
  <c r="J95" i="85"/>
  <c r="P140" i="85"/>
  <c r="P138" i="85" s="1"/>
  <c r="I57" i="85"/>
  <c r="J139" i="85"/>
  <c r="P148" i="85"/>
  <c r="K86" i="87"/>
  <c r="G133" i="87"/>
  <c r="AO133" i="87" s="1"/>
  <c r="K87" i="87"/>
  <c r="O129" i="87"/>
  <c r="O87" i="87"/>
  <c r="N128" i="87"/>
  <c r="AM128" i="87" s="1"/>
  <c r="AM74" i="87"/>
  <c r="AM86" i="87" s="1"/>
  <c r="N86" i="87"/>
  <c r="P129" i="87"/>
  <c r="P87" i="87"/>
  <c r="K132" i="87"/>
  <c r="K131" i="87"/>
  <c r="O132" i="87"/>
  <c r="L46" i="87"/>
  <c r="M36" i="87"/>
  <c r="L41" i="87"/>
  <c r="AL133" i="87"/>
  <c r="AL121" i="87"/>
  <c r="AN119" i="87"/>
  <c r="AN121" i="87" s="1"/>
  <c r="I129" i="87"/>
  <c r="I87" i="87"/>
  <c r="H128" i="87"/>
  <c r="H86" i="87"/>
  <c r="J129" i="87"/>
  <c r="J132" i="87" s="1"/>
  <c r="J87" i="87"/>
  <c r="L94" i="87"/>
  <c r="G94" i="87" s="1"/>
  <c r="L67" i="87"/>
  <c r="L129" i="87" s="1"/>
  <c r="L66" i="87"/>
  <c r="L128" i="87" s="1"/>
  <c r="L96" i="87"/>
  <c r="G96" i="87" s="1"/>
  <c r="G97" i="87" s="1"/>
  <c r="L92" i="87"/>
  <c r="G92" i="87" s="1"/>
  <c r="L90" i="87"/>
  <c r="G90" i="87" s="1"/>
  <c r="L88" i="87"/>
  <c r="G88" i="87" s="1"/>
  <c r="K48" i="87"/>
  <c r="AM133" i="87"/>
  <c r="AM121" i="87"/>
  <c r="O128" i="87"/>
  <c r="O131" i="87" s="1"/>
  <c r="O86" i="87"/>
  <c r="AN19" i="87"/>
  <c r="L62" i="87"/>
  <c r="M63" i="87"/>
  <c r="M62" i="87" s="1"/>
  <c r="N129" i="87"/>
  <c r="AM129" i="87" s="1"/>
  <c r="AM75" i="87"/>
  <c r="AM87" i="87" s="1"/>
  <c r="N87" i="87"/>
  <c r="P128" i="87"/>
  <c r="P86" i="87"/>
  <c r="P85" i="87" s="1"/>
  <c r="Q126" i="87"/>
  <c r="Q131" i="87" s="1"/>
  <c r="Q21" i="87"/>
  <c r="R18" i="87"/>
  <c r="Q20" i="87"/>
  <c r="Q86" i="87"/>
  <c r="Q87" i="87"/>
  <c r="Q19" i="87"/>
  <c r="H131" i="87"/>
  <c r="G60" i="87"/>
  <c r="I128" i="87"/>
  <c r="I86" i="87"/>
  <c r="H129" i="87"/>
  <c r="H132" i="87" s="1"/>
  <c r="H87" i="87"/>
  <c r="J128" i="87"/>
  <c r="J131" i="87" s="1"/>
  <c r="J86" i="87"/>
  <c r="L126" i="87"/>
  <c r="L20" i="87"/>
  <c r="M18" i="87"/>
  <c r="L21" i="87"/>
  <c r="L87" i="87"/>
  <c r="L19" i="87"/>
  <c r="K38" i="87"/>
  <c r="L44" i="87"/>
  <c r="M34" i="87"/>
  <c r="L39" i="87"/>
  <c r="Q44" i="87"/>
  <c r="Q39" i="87"/>
  <c r="R34" i="87"/>
  <c r="I132" i="87"/>
  <c r="I131" i="87"/>
  <c r="Q41" i="87"/>
  <c r="R36" i="87"/>
  <c r="Q46" i="87"/>
  <c r="P132" i="87"/>
  <c r="P131" i="87"/>
  <c r="H138" i="85"/>
  <c r="N137" i="85"/>
  <c r="AM83" i="85"/>
  <c r="I136" i="85"/>
  <c r="I139" i="85" s="1"/>
  <c r="I94" i="85"/>
  <c r="K134" i="85"/>
  <c r="K20" i="85"/>
  <c r="L18" i="85"/>
  <c r="K21" i="85"/>
  <c r="K19" i="85"/>
  <c r="AM141" i="85"/>
  <c r="AN141" i="85" s="1"/>
  <c r="AM129" i="85"/>
  <c r="H95" i="85"/>
  <c r="H93" i="85" s="1"/>
  <c r="P95" i="85"/>
  <c r="P149" i="85"/>
  <c r="O136" i="85"/>
  <c r="O94" i="85"/>
  <c r="R134" i="85"/>
  <c r="R21" i="85"/>
  <c r="S18" i="85"/>
  <c r="R20" i="85"/>
  <c r="R19" i="85"/>
  <c r="J94" i="85"/>
  <c r="J93" i="85" s="1"/>
  <c r="L133" i="85"/>
  <c r="M92" i="85"/>
  <c r="Q94" i="85"/>
  <c r="N136" i="85"/>
  <c r="AM82" i="85"/>
  <c r="AN47" i="85"/>
  <c r="AL46" i="85"/>
  <c r="AN46" i="85" s="1"/>
  <c r="I137" i="85"/>
  <c r="I140" i="85" s="1"/>
  <c r="I95" i="85"/>
  <c r="K102" i="85"/>
  <c r="K75" i="85"/>
  <c r="K74" i="85"/>
  <c r="K136" i="85" s="1"/>
  <c r="K98" i="85"/>
  <c r="K96" i="85"/>
  <c r="K100" i="85"/>
  <c r="G100" i="85" s="1"/>
  <c r="K104" i="85"/>
  <c r="J140" i="85"/>
  <c r="Q133" i="85"/>
  <c r="Q140" i="85" s="1"/>
  <c r="R92" i="85"/>
  <c r="R90" i="85" s="1"/>
  <c r="Q95" i="85"/>
  <c r="R132" i="85"/>
  <c r="S91" i="85"/>
  <c r="L102" i="85"/>
  <c r="L74" i="85"/>
  <c r="L136" i="85" s="1"/>
  <c r="L75" i="85"/>
  <c r="L137" i="85" s="1"/>
  <c r="L104" i="85"/>
  <c r="L96" i="85"/>
  <c r="L98" i="85"/>
  <c r="S71" i="85"/>
  <c r="R70" i="85"/>
  <c r="O137" i="85"/>
  <c r="O140" i="85" s="1"/>
  <c r="O95" i="85"/>
  <c r="N95" i="85"/>
  <c r="N93" i="85" s="1"/>
  <c r="O139" i="85"/>
  <c r="Q139" i="85"/>
  <c r="K132" i="85"/>
  <c r="L91" i="85"/>
  <c r="K90" i="85"/>
  <c r="K94" i="85"/>
  <c r="J138" i="85" l="1"/>
  <c r="I85" i="87"/>
  <c r="G62" i="87"/>
  <c r="O130" i="87"/>
  <c r="N132" i="87"/>
  <c r="K139" i="85"/>
  <c r="L86" i="87"/>
  <c r="L85" i="87" s="1"/>
  <c r="P93" i="85"/>
  <c r="J85" i="87"/>
  <c r="O85" i="87"/>
  <c r="G102" i="85"/>
  <c r="J130" i="87"/>
  <c r="R139" i="85"/>
  <c r="G104" i="85"/>
  <c r="G105" i="85" s="1"/>
  <c r="K130" i="87"/>
  <c r="N131" i="87"/>
  <c r="K85" i="87"/>
  <c r="I130" i="87"/>
  <c r="P130" i="87"/>
  <c r="N130" i="87"/>
  <c r="R44" i="87"/>
  <c r="R39" i="87"/>
  <c r="S34" i="87"/>
  <c r="Q48" i="87"/>
  <c r="M44" i="87"/>
  <c r="M39" i="87"/>
  <c r="L131" i="87"/>
  <c r="H130" i="87"/>
  <c r="Q85" i="87"/>
  <c r="R126" i="87"/>
  <c r="R20" i="87"/>
  <c r="R21" i="87"/>
  <c r="S18" i="87"/>
  <c r="R19" i="87"/>
  <c r="R67" i="87"/>
  <c r="R129" i="87" s="1"/>
  <c r="R66" i="87"/>
  <c r="R128" i="87" s="1"/>
  <c r="G63" i="87"/>
  <c r="G66" i="87" s="1"/>
  <c r="H85" i="87"/>
  <c r="Q132" i="87"/>
  <c r="Q130" i="87" s="1"/>
  <c r="R46" i="87"/>
  <c r="R41" i="87"/>
  <c r="S36" i="87"/>
  <c r="Q38" i="87"/>
  <c r="L38" i="87"/>
  <c r="L48" i="87"/>
  <c r="M126" i="87"/>
  <c r="M21" i="87"/>
  <c r="M20" i="87"/>
  <c r="M19" i="87"/>
  <c r="M67" i="87"/>
  <c r="M66" i="87"/>
  <c r="G67" i="87"/>
  <c r="L132" i="87"/>
  <c r="AN133" i="87"/>
  <c r="M41" i="87"/>
  <c r="M46" i="87"/>
  <c r="N85" i="87"/>
  <c r="L132" i="85"/>
  <c r="L90" i="85"/>
  <c r="M91" i="85"/>
  <c r="G91" i="85" s="1"/>
  <c r="L94" i="85"/>
  <c r="Q138" i="85"/>
  <c r="O138" i="85"/>
  <c r="S70" i="85"/>
  <c r="G70" i="85" s="1"/>
  <c r="G71" i="85"/>
  <c r="R133" i="85"/>
  <c r="R140" i="85" s="1"/>
  <c r="R138" i="85" s="1"/>
  <c r="S92" i="85"/>
  <c r="G92" i="85" s="1"/>
  <c r="R95" i="85"/>
  <c r="R93" i="85" s="1"/>
  <c r="G96" i="85"/>
  <c r="AM136" i="85"/>
  <c r="N139" i="85"/>
  <c r="M133" i="85"/>
  <c r="AL89" i="85"/>
  <c r="O93" i="85"/>
  <c r="L134" i="85"/>
  <c r="L140" i="85" s="1"/>
  <c r="L21" i="85"/>
  <c r="L20" i="85"/>
  <c r="M18" i="85"/>
  <c r="L19" i="85"/>
  <c r="L95" i="85"/>
  <c r="I138" i="85"/>
  <c r="AM137" i="85"/>
  <c r="N140" i="85"/>
  <c r="S132" i="85"/>
  <c r="S90" i="85"/>
  <c r="G98" i="85"/>
  <c r="K137" i="85"/>
  <c r="K140" i="85" s="1"/>
  <c r="K95" i="85"/>
  <c r="K93" i="85" s="1"/>
  <c r="AQ82" i="85"/>
  <c r="AM94" i="85"/>
  <c r="Q93" i="85"/>
  <c r="S134" i="85"/>
  <c r="S20" i="85"/>
  <c r="S21" i="85"/>
  <c r="S19" i="85"/>
  <c r="S75" i="85"/>
  <c r="S137" i="85" s="1"/>
  <c r="S74" i="85"/>
  <c r="S136" i="85" s="1"/>
  <c r="I93" i="85"/>
  <c r="AQ83" i="85"/>
  <c r="AM95" i="85"/>
  <c r="M129" i="87" l="1"/>
  <c r="AL129" i="87" s="1"/>
  <c r="AL75" i="87"/>
  <c r="AL87" i="87" s="1"/>
  <c r="AN87" i="87" s="1"/>
  <c r="M87" i="87"/>
  <c r="AL126" i="87"/>
  <c r="M132" i="87"/>
  <c r="AL132" i="87" s="1"/>
  <c r="S41" i="87"/>
  <c r="G41" i="87" s="1"/>
  <c r="S46" i="87"/>
  <c r="R86" i="87"/>
  <c r="R87" i="87"/>
  <c r="R132" i="87"/>
  <c r="R131" i="87"/>
  <c r="L130" i="87"/>
  <c r="M38" i="87"/>
  <c r="R38" i="87"/>
  <c r="M128" i="87"/>
  <c r="AL128" i="87" s="1"/>
  <c r="AL74" i="87"/>
  <c r="AL86" i="87" s="1"/>
  <c r="AN86" i="87" s="1"/>
  <c r="M86" i="87"/>
  <c r="S126" i="87"/>
  <c r="S21" i="87"/>
  <c r="G21" i="87" s="1"/>
  <c r="S20" i="87"/>
  <c r="G20" i="87" s="1"/>
  <c r="S19" i="87"/>
  <c r="G19" i="87" s="1"/>
  <c r="S66" i="87"/>
  <c r="S128" i="87" s="1"/>
  <c r="S67" i="87"/>
  <c r="S129" i="87" s="1"/>
  <c r="M48" i="87"/>
  <c r="S44" i="87"/>
  <c r="S39" i="87"/>
  <c r="R48" i="87"/>
  <c r="K138" i="85"/>
  <c r="S94" i="85"/>
  <c r="S139" i="85"/>
  <c r="AM139" i="85" s="1"/>
  <c r="AL133" i="85"/>
  <c r="S133" i="85"/>
  <c r="S140" i="85" s="1"/>
  <c r="AM140" i="85" s="1"/>
  <c r="S95" i="85"/>
  <c r="M132" i="85"/>
  <c r="AL88" i="85"/>
  <c r="M90" i="85"/>
  <c r="L139" i="85"/>
  <c r="M134" i="85"/>
  <c r="AL134" i="85" s="1"/>
  <c r="M20" i="85"/>
  <c r="G20" i="85" s="1"/>
  <c r="M21" i="85"/>
  <c r="G21" i="85" s="1"/>
  <c r="M19" i="85"/>
  <c r="G19" i="85" s="1"/>
  <c r="M74" i="85"/>
  <c r="M75" i="85"/>
  <c r="M95" i="85" s="1"/>
  <c r="N138" i="85"/>
  <c r="L93" i="85"/>
  <c r="G95" i="85" l="1"/>
  <c r="AO95" i="85" s="1"/>
  <c r="AM138" i="85"/>
  <c r="R85" i="87"/>
  <c r="S86" i="87"/>
  <c r="G86" i="87" s="1"/>
  <c r="S48" i="87"/>
  <c r="H49" i="87" s="1"/>
  <c r="S87" i="87"/>
  <c r="G87" i="87" s="1"/>
  <c r="AO87" i="87" s="1"/>
  <c r="S38" i="87"/>
  <c r="G38" i="87" s="1"/>
  <c r="G39" i="87"/>
  <c r="G147" i="87" s="1"/>
  <c r="S131" i="87"/>
  <c r="AM131" i="87" s="1"/>
  <c r="S132" i="87"/>
  <c r="G132" i="87" s="1"/>
  <c r="AO132" i="87" s="1"/>
  <c r="G126" i="87"/>
  <c r="M85" i="87"/>
  <c r="R130" i="87"/>
  <c r="M131" i="87"/>
  <c r="M136" i="85"/>
  <c r="AL136" i="85" s="1"/>
  <c r="AL82" i="85"/>
  <c r="AP82" i="85" s="1"/>
  <c r="L138" i="85"/>
  <c r="AL132" i="85"/>
  <c r="G134" i="85"/>
  <c r="S93" i="85"/>
  <c r="M137" i="85"/>
  <c r="AL137" i="85" s="1"/>
  <c r="AL83" i="85"/>
  <c r="G132" i="85"/>
  <c r="M94" i="85"/>
  <c r="G133" i="85"/>
  <c r="S138" i="85"/>
  <c r="I49" i="87" l="1"/>
  <c r="M139" i="85"/>
  <c r="G139" i="85" s="1"/>
  <c r="AO139" i="85" s="1"/>
  <c r="AL94" i="85"/>
  <c r="AN94" i="85" s="1"/>
  <c r="S85" i="87"/>
  <c r="G85" i="87"/>
  <c r="AM132" i="87"/>
  <c r="AN132" i="87" s="1"/>
  <c r="M130" i="87"/>
  <c r="G131" i="87"/>
  <c r="AO131" i="87" s="1"/>
  <c r="AL131" i="87"/>
  <c r="AP131" i="87"/>
  <c r="G99" i="87"/>
  <c r="AO86" i="87"/>
  <c r="S130" i="87"/>
  <c r="M93" i="85"/>
  <c r="G93" i="85" s="1"/>
  <c r="G94" i="85"/>
  <c r="AP83" i="85"/>
  <c r="AL95" i="85"/>
  <c r="AN95" i="85" s="1"/>
  <c r="M140" i="85"/>
  <c r="M138" i="85" s="1"/>
  <c r="G138" i="85" s="1"/>
  <c r="AL139" i="85"/>
  <c r="AP139" i="85"/>
  <c r="AM130" i="87" l="1"/>
  <c r="AN131" i="87"/>
  <c r="AL130" i="87"/>
  <c r="AN130" i="87" s="1"/>
  <c r="G130" i="87"/>
  <c r="AN139" i="85"/>
  <c r="G140" i="85"/>
  <c r="AO140" i="85" s="1"/>
  <c r="AL140" i="85"/>
  <c r="AN140" i="85" s="1"/>
  <c r="G107" i="85"/>
  <c r="AO94" i="85"/>
  <c r="AL138" i="85" l="1"/>
  <c r="AN138" i="85" s="1"/>
  <c r="C13" i="79" l="1"/>
  <c r="R15" i="44" l="1"/>
  <c r="G107" i="44" l="1"/>
  <c r="Q41" i="82" l="1"/>
  <c r="M41" i="82"/>
  <c r="I41" i="82"/>
  <c r="AD38" i="82"/>
  <c r="AC38" i="82"/>
  <c r="AB38" i="82"/>
  <c r="AA38" i="82"/>
  <c r="X38" i="82"/>
  <c r="Y38" i="82" s="1"/>
  <c r="E38" i="82"/>
  <c r="D38" i="82"/>
  <c r="C38" i="82"/>
  <c r="AD37" i="82"/>
  <c r="AC37" i="82"/>
  <c r="AB37" i="82"/>
  <c r="AA37" i="82"/>
  <c r="H37" i="82"/>
  <c r="F37" i="82"/>
  <c r="E37" i="82"/>
  <c r="D37" i="82"/>
  <c r="C37" i="82"/>
  <c r="AD36" i="82"/>
  <c r="AC36" i="82"/>
  <c r="AB36" i="82"/>
  <c r="AA36" i="82"/>
  <c r="Z36" i="82" s="1"/>
  <c r="H36" i="82"/>
  <c r="F36" i="82"/>
  <c r="E36" i="82"/>
  <c r="D36" i="82"/>
  <c r="C36" i="82"/>
  <c r="AD35" i="82"/>
  <c r="AC35" i="82"/>
  <c r="AB35" i="82"/>
  <c r="AA35" i="82"/>
  <c r="U35" i="82"/>
  <c r="Y35" i="82" s="1"/>
  <c r="F35" i="82"/>
  <c r="E35" i="82"/>
  <c r="D35" i="82"/>
  <c r="C35" i="82"/>
  <c r="AE34" i="82"/>
  <c r="AD34" i="82"/>
  <c r="AC34" i="82"/>
  <c r="AB34" i="82"/>
  <c r="AA34" i="82"/>
  <c r="H34" i="82"/>
  <c r="AD33" i="82"/>
  <c r="AC33" i="82"/>
  <c r="AB33" i="82"/>
  <c r="AA33" i="82"/>
  <c r="H33" i="82"/>
  <c r="F33" i="82"/>
  <c r="E33" i="82"/>
  <c r="D33" i="82"/>
  <c r="C33" i="82"/>
  <c r="AD32" i="82"/>
  <c r="AC32" i="82"/>
  <c r="AB32" i="82"/>
  <c r="AA32" i="82"/>
  <c r="AE32" i="82"/>
  <c r="P29" i="82"/>
  <c r="F32" i="82"/>
  <c r="E32" i="82"/>
  <c r="D32" i="82"/>
  <c r="C32" i="82"/>
  <c r="AE31" i="82"/>
  <c r="AD31" i="82"/>
  <c r="AC31" i="82"/>
  <c r="AB31" i="82"/>
  <c r="AA31" i="82"/>
  <c r="H31" i="82"/>
  <c r="AE30" i="82"/>
  <c r="AD30" i="82"/>
  <c r="AD29" i="82" s="1"/>
  <c r="AC30" i="82"/>
  <c r="AB30" i="82"/>
  <c r="AA30" i="82"/>
  <c r="H30" i="82"/>
  <c r="W29" i="82"/>
  <c r="V29" i="82"/>
  <c r="U29" i="82"/>
  <c r="C29" i="82" s="1"/>
  <c r="T29" i="82"/>
  <c r="S29" i="82"/>
  <c r="R29" i="82"/>
  <c r="Q29" i="82"/>
  <c r="O29" i="82"/>
  <c r="N29" i="82"/>
  <c r="M29" i="82"/>
  <c r="K29" i="82"/>
  <c r="J29" i="82"/>
  <c r="I29" i="82"/>
  <c r="L29" i="82" s="1"/>
  <c r="AE28" i="82"/>
  <c r="AD28" i="82"/>
  <c r="AC28" i="82"/>
  <c r="AB28" i="82"/>
  <c r="AA28" i="82"/>
  <c r="H28" i="82"/>
  <c r="AE27" i="82"/>
  <c r="AD27" i="82"/>
  <c r="AC27" i="82"/>
  <c r="AB27" i="82"/>
  <c r="AA27" i="82"/>
  <c r="H27" i="82"/>
  <c r="AE26" i="82"/>
  <c r="AD26" i="82"/>
  <c r="AC26" i="82"/>
  <c r="AB26" i="82"/>
  <c r="AA26" i="82"/>
  <c r="H26" i="82"/>
  <c r="AE25" i="82"/>
  <c r="AD25" i="82"/>
  <c r="AD24" i="82" s="1"/>
  <c r="AC25" i="82"/>
  <c r="AB25" i="82"/>
  <c r="AA25" i="82"/>
  <c r="H25" i="82"/>
  <c r="Q24" i="82"/>
  <c r="M24" i="82"/>
  <c r="I24" i="82"/>
  <c r="Y23" i="82"/>
  <c r="T21" i="82"/>
  <c r="D21" i="82"/>
  <c r="C21" i="82"/>
  <c r="Y20" i="82"/>
  <c r="T20" i="82"/>
  <c r="F20" i="82"/>
  <c r="E20" i="82"/>
  <c r="D20" i="82"/>
  <c r="C20" i="82"/>
  <c r="Y19" i="82"/>
  <c r="N19" i="82"/>
  <c r="E19" i="82" s="1"/>
  <c r="M19" i="82"/>
  <c r="F19" i="82"/>
  <c r="F18" i="82" s="1"/>
  <c r="C19" i="82"/>
  <c r="AD18" i="82"/>
  <c r="X18" i="82"/>
  <c r="W18" i="82"/>
  <c r="W22" i="82" s="1"/>
  <c r="V18" i="82"/>
  <c r="V22" i="82" s="1"/>
  <c r="V40" i="82" s="1"/>
  <c r="U18" i="82"/>
  <c r="U22" i="82" s="1"/>
  <c r="S18" i="82"/>
  <c r="R18" i="82"/>
  <c r="Q18" i="82"/>
  <c r="O18" i="82"/>
  <c r="N18" i="82"/>
  <c r="K18" i="82"/>
  <c r="J18" i="82"/>
  <c r="I18" i="82"/>
  <c r="Y17" i="82"/>
  <c r="Y10" i="82" s="1"/>
  <c r="T17" i="82"/>
  <c r="T10" i="82" s="1"/>
  <c r="P10" i="82"/>
  <c r="F17" i="82"/>
  <c r="F10" i="82" s="1"/>
  <c r="E17" i="82"/>
  <c r="E10" i="82" s="1"/>
  <c r="D17" i="82"/>
  <c r="D10" i="82" s="1"/>
  <c r="C17" i="82"/>
  <c r="H16" i="82"/>
  <c r="H15" i="82"/>
  <c r="H14" i="82"/>
  <c r="H13" i="82"/>
  <c r="H12" i="82"/>
  <c r="H11" i="82"/>
  <c r="AD10" i="82"/>
  <c r="X10" i="82"/>
  <c r="S10" i="82"/>
  <c r="R10" i="82"/>
  <c r="Q10" i="82"/>
  <c r="O10" i="82"/>
  <c r="N10" i="82"/>
  <c r="M10" i="82"/>
  <c r="L10" i="82"/>
  <c r="K10" i="82"/>
  <c r="J10" i="82"/>
  <c r="I10" i="82"/>
  <c r="C10" i="82"/>
  <c r="Y8" i="82"/>
  <c r="T8" i="82"/>
  <c r="P8" i="82"/>
  <c r="L8" i="82"/>
  <c r="W40" i="82" l="1"/>
  <c r="P19" i="82"/>
  <c r="T18" i="82"/>
  <c r="Z26" i="82"/>
  <c r="M18" i="82"/>
  <c r="R22" i="82"/>
  <c r="R40" i="82" s="1"/>
  <c r="D19" i="82"/>
  <c r="D18" i="82" s="1"/>
  <c r="D22" i="82" s="1"/>
  <c r="H24" i="82"/>
  <c r="AE24" i="82"/>
  <c r="L18" i="82"/>
  <c r="Z34" i="82"/>
  <c r="X29" i="82"/>
  <c r="D29" i="82"/>
  <c r="H20" i="82"/>
  <c r="AE35" i="82"/>
  <c r="H35" i="82"/>
  <c r="AD40" i="82"/>
  <c r="Z25" i="82"/>
  <c r="Z24" i="82" s="1"/>
  <c r="Z37" i="82"/>
  <c r="J22" i="82"/>
  <c r="J40" i="82" s="1"/>
  <c r="E18" i="82"/>
  <c r="E22" i="82" s="1"/>
  <c r="Z31" i="82"/>
  <c r="Z32" i="82"/>
  <c r="Z38" i="82"/>
  <c r="H21" i="82"/>
  <c r="AC24" i="82"/>
  <c r="Z28" i="82"/>
  <c r="Z30" i="82"/>
  <c r="Z29" i="82" s="1"/>
  <c r="E29" i="82"/>
  <c r="F22" i="82"/>
  <c r="M22" i="82"/>
  <c r="M40" i="82" s="1"/>
  <c r="H17" i="82"/>
  <c r="H10" i="82" s="1"/>
  <c r="C18" i="82"/>
  <c r="I22" i="82"/>
  <c r="I40" i="82" s="1"/>
  <c r="I42" i="82" s="1"/>
  <c r="N22" i="82"/>
  <c r="N40" i="82" s="1"/>
  <c r="S22" i="82"/>
  <c r="S40" i="82" s="1"/>
  <c r="X22" i="82"/>
  <c r="X40" i="82" s="1"/>
  <c r="AB24" i="82"/>
  <c r="Z27" i="82"/>
  <c r="H32" i="82"/>
  <c r="Z33" i="82"/>
  <c r="F38" i="82"/>
  <c r="F29" i="82" s="1"/>
  <c r="O22" i="82"/>
  <c r="O40" i="82" s="1"/>
  <c r="AB29" i="82"/>
  <c r="AC29" i="82"/>
  <c r="K22" i="82"/>
  <c r="K40" i="82" s="1"/>
  <c r="Q22" i="82"/>
  <c r="Z35" i="82"/>
  <c r="U40" i="82"/>
  <c r="C22" i="82"/>
  <c r="C40" i="82" s="1"/>
  <c r="AE38" i="82"/>
  <c r="H38" i="82"/>
  <c r="Y29" i="82"/>
  <c r="P18" i="82"/>
  <c r="H19" i="82"/>
  <c r="AD22" i="82"/>
  <c r="AE33" i="82"/>
  <c r="AE29" i="82" s="1"/>
  <c r="AE36" i="82"/>
  <c r="AE37" i="82"/>
  <c r="Y18" i="82"/>
  <c r="AA24" i="82"/>
  <c r="AA29" i="82"/>
  <c r="M42" i="82" l="1"/>
  <c r="AJ22" i="82"/>
  <c r="H18" i="82"/>
  <c r="AJ29" i="82"/>
  <c r="Q40" i="82"/>
  <c r="Q42" i="82" s="1"/>
  <c r="T22" i="82"/>
  <c r="T40" i="82" s="1"/>
  <c r="P22" i="82"/>
  <c r="P40" i="82" s="1"/>
  <c r="L22" i="82"/>
  <c r="L40" i="82" s="1"/>
  <c r="D40" i="82"/>
  <c r="H29" i="82"/>
  <c r="H22" i="82"/>
  <c r="U42" i="82"/>
  <c r="E40" i="82"/>
  <c r="Y22" i="82"/>
  <c r="Y40" i="82" s="1"/>
  <c r="F40" i="82"/>
  <c r="H40" i="82" l="1"/>
  <c r="C42" i="82"/>
  <c r="E31" i="79" l="1"/>
  <c r="E19" i="79"/>
  <c r="B10" i="79"/>
  <c r="B13" i="79"/>
  <c r="H36" i="44"/>
  <c r="AL28" i="44" l="1"/>
  <c r="F31" i="79" l="1"/>
  <c r="E26" i="79"/>
  <c r="E24" i="79"/>
  <c r="D15" i="79"/>
  <c r="D14" i="79"/>
  <c r="D12" i="79"/>
  <c r="D11" i="79"/>
  <c r="D9" i="79"/>
  <c r="C8" i="79"/>
  <c r="D6" i="79"/>
  <c r="E6" i="79" s="1"/>
  <c r="F6" i="79" s="1"/>
  <c r="G6" i="79" s="1"/>
  <c r="H6" i="79" s="1"/>
  <c r="I6" i="79" s="1"/>
  <c r="J6" i="79" s="1"/>
  <c r="K6" i="79" s="1"/>
  <c r="L6" i="79" s="1"/>
  <c r="E31" i="78"/>
  <c r="E41" i="78" s="1"/>
  <c r="E19" i="78"/>
  <c r="E27" i="78" s="1"/>
  <c r="B17" i="78"/>
  <c r="B16" i="78"/>
  <c r="D15" i="78"/>
  <c r="D14" i="78"/>
  <c r="C13" i="78"/>
  <c r="B13" i="78"/>
  <c r="D12" i="78"/>
  <c r="D11" i="78"/>
  <c r="B10" i="78"/>
  <c r="B8" i="78" s="1"/>
  <c r="C9" i="78"/>
  <c r="C8" i="78" s="1"/>
  <c r="D6" i="78"/>
  <c r="E6" i="78" s="1"/>
  <c r="F6" i="78" s="1"/>
  <c r="G6" i="78" s="1"/>
  <c r="H6" i="78" s="1"/>
  <c r="I6" i="78" s="1"/>
  <c r="J6" i="78" s="1"/>
  <c r="K6" i="78" s="1"/>
  <c r="L6" i="78" s="1"/>
  <c r="D9" i="78" l="1"/>
  <c r="G31" i="78"/>
  <c r="G33" i="78" s="1"/>
  <c r="G31" i="79"/>
  <c r="G33" i="79" s="1"/>
  <c r="D16" i="79"/>
  <c r="D13" i="79" s="1"/>
  <c r="E28" i="79"/>
  <c r="D10" i="79"/>
  <c r="D8" i="79" s="1"/>
  <c r="E29" i="79"/>
  <c r="E22" i="79"/>
  <c r="D17" i="79"/>
  <c r="F41" i="79"/>
  <c r="F40" i="79"/>
  <c r="F39" i="79"/>
  <c r="F38" i="79"/>
  <c r="F36" i="79"/>
  <c r="F35" i="79"/>
  <c r="F34" i="79"/>
  <c r="B8" i="79"/>
  <c r="F19" i="79"/>
  <c r="E27" i="79"/>
  <c r="E21" i="79"/>
  <c r="E23" i="79"/>
  <c r="E33" i="79"/>
  <c r="E34" i="79"/>
  <c r="E35" i="79"/>
  <c r="E36" i="79"/>
  <c r="E38" i="79"/>
  <c r="E39" i="79"/>
  <c r="E40" i="79"/>
  <c r="E41" i="79"/>
  <c r="F33" i="79"/>
  <c r="G40" i="78"/>
  <c r="E29" i="78"/>
  <c r="D17" i="78"/>
  <c r="G38" i="78"/>
  <c r="D10" i="78"/>
  <c r="D16" i="78"/>
  <c r="D13" i="78" s="1"/>
  <c r="F19" i="78"/>
  <c r="F22" i="78"/>
  <c r="F31" i="78"/>
  <c r="E21" i="78"/>
  <c r="E22" i="78"/>
  <c r="E23" i="78"/>
  <c r="E24" i="78"/>
  <c r="E26" i="78"/>
  <c r="E28" i="78"/>
  <c r="E33" i="78"/>
  <c r="E34" i="78"/>
  <c r="E35" i="78"/>
  <c r="E36" i="78"/>
  <c r="E38" i="78"/>
  <c r="E39" i="78"/>
  <c r="E40" i="78"/>
  <c r="G38" i="79" l="1"/>
  <c r="G39" i="78"/>
  <c r="D8" i="78"/>
  <c r="E25" i="79"/>
  <c r="F37" i="79"/>
  <c r="G41" i="79"/>
  <c r="H31" i="79"/>
  <c r="G36" i="78"/>
  <c r="G41" i="78"/>
  <c r="G40" i="79"/>
  <c r="G35" i="79"/>
  <c r="G37" i="78"/>
  <c r="G36" i="79"/>
  <c r="G34" i="78"/>
  <c r="G35" i="78"/>
  <c r="H31" i="78"/>
  <c r="I31" i="78" s="1"/>
  <c r="G39" i="79"/>
  <c r="G34" i="79"/>
  <c r="F27" i="79"/>
  <c r="F26" i="79"/>
  <c r="F24" i="79"/>
  <c r="F23" i="79"/>
  <c r="F21" i="79"/>
  <c r="G19" i="79"/>
  <c r="F29" i="79"/>
  <c r="F28" i="79"/>
  <c r="F32" i="79"/>
  <c r="E37" i="79"/>
  <c r="E32" i="79"/>
  <c r="E20" i="79"/>
  <c r="F22" i="79"/>
  <c r="E20" i="78"/>
  <c r="F41" i="78"/>
  <c r="F40" i="78"/>
  <c r="F39" i="78"/>
  <c r="F38" i="78"/>
  <c r="F36" i="78"/>
  <c r="F35" i="78"/>
  <c r="F34" i="78"/>
  <c r="F27" i="78"/>
  <c r="F26" i="78"/>
  <c r="F24" i="78"/>
  <c r="F23" i="78"/>
  <c r="F21" i="78"/>
  <c r="G19" i="78"/>
  <c r="E37" i="78"/>
  <c r="E32" i="78"/>
  <c r="F28" i="78"/>
  <c r="F29" i="78"/>
  <c r="F33" i="78"/>
  <c r="E25" i="78"/>
  <c r="H39" i="78"/>
  <c r="E42" i="78" l="1"/>
  <c r="F42" i="79"/>
  <c r="H34" i="78"/>
  <c r="H35" i="78"/>
  <c r="E30" i="79"/>
  <c r="H38" i="78"/>
  <c r="G37" i="79"/>
  <c r="F25" i="78"/>
  <c r="G32" i="79"/>
  <c r="H41" i="78"/>
  <c r="G32" i="78"/>
  <c r="G42" i="78" s="1"/>
  <c r="I31" i="79"/>
  <c r="H35" i="79"/>
  <c r="H40" i="79"/>
  <c r="H33" i="79"/>
  <c r="H34" i="79"/>
  <c r="H36" i="79"/>
  <c r="H41" i="79"/>
  <c r="H38" i="79"/>
  <c r="H39" i="79"/>
  <c r="H40" i="78"/>
  <c r="H33" i="78"/>
  <c r="H36" i="78"/>
  <c r="F20" i="78"/>
  <c r="F30" i="78" s="1"/>
  <c r="E30" i="78"/>
  <c r="G27" i="79"/>
  <c r="G26" i="79"/>
  <c r="G24" i="79"/>
  <c r="H19" i="79"/>
  <c r="G23" i="79"/>
  <c r="G21" i="79"/>
  <c r="G22" i="79"/>
  <c r="G28" i="79"/>
  <c r="G29" i="79"/>
  <c r="F25" i="79"/>
  <c r="E42" i="79"/>
  <c r="F20" i="79"/>
  <c r="H19" i="78"/>
  <c r="G26" i="78"/>
  <c r="G22" i="78"/>
  <c r="G27" i="78"/>
  <c r="G23" i="78"/>
  <c r="G21" i="78"/>
  <c r="G28" i="78"/>
  <c r="G24" i="78"/>
  <c r="G29" i="78"/>
  <c r="I41" i="78"/>
  <c r="I40" i="78"/>
  <c r="I39" i="78"/>
  <c r="I38" i="78"/>
  <c r="I36" i="78"/>
  <c r="I35" i="78"/>
  <c r="I34" i="78"/>
  <c r="J31" i="78"/>
  <c r="I33" i="78"/>
  <c r="F37" i="78"/>
  <c r="F32" i="78"/>
  <c r="H37" i="78" l="1"/>
  <c r="H32" i="78"/>
  <c r="H37" i="79"/>
  <c r="G42" i="79"/>
  <c r="H32" i="79"/>
  <c r="F30" i="79"/>
  <c r="I39" i="79"/>
  <c r="I34" i="79"/>
  <c r="I41" i="79"/>
  <c r="I36" i="79"/>
  <c r="J31" i="79"/>
  <c r="I38" i="79"/>
  <c r="I33" i="79"/>
  <c r="I40" i="79"/>
  <c r="I35" i="79"/>
  <c r="H27" i="79"/>
  <c r="H26" i="79"/>
  <c r="H24" i="79"/>
  <c r="I19" i="79"/>
  <c r="H23" i="79"/>
  <c r="H21" i="79"/>
  <c r="H28" i="79"/>
  <c r="H29" i="79"/>
  <c r="H22" i="79"/>
  <c r="G20" i="79"/>
  <c r="G25" i="79"/>
  <c r="G20" i="78"/>
  <c r="F42" i="78"/>
  <c r="J41" i="78"/>
  <c r="J40" i="78"/>
  <c r="J39" i="78"/>
  <c r="J38" i="78"/>
  <c r="J36" i="78"/>
  <c r="J35" i="78"/>
  <c r="J34" i="78"/>
  <c r="K31" i="78"/>
  <c r="J33" i="78"/>
  <c r="I37" i="78"/>
  <c r="G25" i="78"/>
  <c r="I32" i="78"/>
  <c r="I19" i="78"/>
  <c r="H28" i="78"/>
  <c r="H27" i="78"/>
  <c r="H26" i="78"/>
  <c r="H24" i="78"/>
  <c r="H23" i="78"/>
  <c r="H21" i="78"/>
  <c r="H22" i="78"/>
  <c r="H29" i="78"/>
  <c r="I42" i="78" l="1"/>
  <c r="H42" i="78"/>
  <c r="J32" i="78"/>
  <c r="H42" i="79"/>
  <c r="I37" i="79"/>
  <c r="H25" i="78"/>
  <c r="I32" i="79"/>
  <c r="H20" i="79"/>
  <c r="J33" i="79"/>
  <c r="J40" i="79"/>
  <c r="J35" i="79"/>
  <c r="J39" i="79"/>
  <c r="J41" i="79"/>
  <c r="J36" i="79"/>
  <c r="J34" i="79"/>
  <c r="J38" i="79"/>
  <c r="K31" i="79"/>
  <c r="H25" i="79"/>
  <c r="J19" i="79"/>
  <c r="I27" i="79"/>
  <c r="I26" i="79"/>
  <c r="K19" i="79"/>
  <c r="I23" i="79"/>
  <c r="I21" i="79"/>
  <c r="I24" i="79"/>
  <c r="I28" i="79"/>
  <c r="I29" i="79"/>
  <c r="I22" i="79"/>
  <c r="G30" i="79"/>
  <c r="I27" i="78"/>
  <c r="I26" i="78"/>
  <c r="I24" i="78"/>
  <c r="I23" i="78"/>
  <c r="I21" i="78"/>
  <c r="J19" i="78"/>
  <c r="K19" i="78"/>
  <c r="I22" i="78"/>
  <c r="I29" i="78"/>
  <c r="I28" i="78"/>
  <c r="J37" i="78"/>
  <c r="J42" i="78" s="1"/>
  <c r="G30" i="78"/>
  <c r="L31" i="78"/>
  <c r="K40" i="78"/>
  <c r="L40" i="78" s="1"/>
  <c r="K39" i="78"/>
  <c r="L39" i="78" s="1"/>
  <c r="K38" i="78"/>
  <c r="K41" i="78"/>
  <c r="L41" i="78" s="1"/>
  <c r="K33" i="78"/>
  <c r="K36" i="78"/>
  <c r="L36" i="78" s="1"/>
  <c r="K34" i="78"/>
  <c r="L34" i="78" s="1"/>
  <c r="K35" i="78"/>
  <c r="L35" i="78" s="1"/>
  <c r="H20" i="78"/>
  <c r="I42" i="79" l="1"/>
  <c r="H30" i="79"/>
  <c r="H30" i="78"/>
  <c r="K37" i="78"/>
  <c r="J37" i="79"/>
  <c r="I25" i="78"/>
  <c r="K40" i="79"/>
  <c r="L40" i="79" s="1"/>
  <c r="K35" i="79"/>
  <c r="L35" i="79" s="1"/>
  <c r="L31" i="79"/>
  <c r="K39" i="79"/>
  <c r="L39" i="79" s="1"/>
  <c r="K34" i="79"/>
  <c r="L34" i="79" s="1"/>
  <c r="K38" i="79"/>
  <c r="L38" i="79" s="1"/>
  <c r="K33" i="79"/>
  <c r="K41" i="79"/>
  <c r="L41" i="79" s="1"/>
  <c r="K36" i="79"/>
  <c r="L36" i="79" s="1"/>
  <c r="J32" i="79"/>
  <c r="J27" i="79"/>
  <c r="J26" i="79"/>
  <c r="J24" i="79"/>
  <c r="J23" i="79"/>
  <c r="J21" i="79"/>
  <c r="J28" i="79"/>
  <c r="J29" i="79"/>
  <c r="J22" i="79"/>
  <c r="K23" i="79"/>
  <c r="K21" i="79"/>
  <c r="K24" i="79"/>
  <c r="K29" i="79"/>
  <c r="K27" i="79"/>
  <c r="L27" i="79" s="1"/>
  <c r="K26" i="79"/>
  <c r="L19" i="79"/>
  <c r="K28" i="79"/>
  <c r="K22" i="79"/>
  <c r="I25" i="79"/>
  <c r="I20" i="79"/>
  <c r="L19" i="78"/>
  <c r="K23" i="78"/>
  <c r="K28" i="78"/>
  <c r="K26" i="78"/>
  <c r="K24" i="78"/>
  <c r="K22" i="78"/>
  <c r="K29" i="78"/>
  <c r="K27" i="78"/>
  <c r="K21" i="78"/>
  <c r="J27" i="78"/>
  <c r="J26" i="78"/>
  <c r="J24" i="78"/>
  <c r="J23" i="78"/>
  <c r="J21" i="78"/>
  <c r="J29" i="78"/>
  <c r="J22" i="78"/>
  <c r="J28" i="78"/>
  <c r="I20" i="78"/>
  <c r="K32" i="78"/>
  <c r="L33" i="78"/>
  <c r="L32" i="78" s="1"/>
  <c r="L38" i="78"/>
  <c r="L37" i="78" s="1"/>
  <c r="J42" i="79" l="1"/>
  <c r="L23" i="78"/>
  <c r="K42" i="78"/>
  <c r="L23" i="79"/>
  <c r="L48" i="79" s="1"/>
  <c r="L22" i="79"/>
  <c r="L47" i="79" s="1"/>
  <c r="L22" i="78"/>
  <c r="I30" i="78"/>
  <c r="K25" i="79"/>
  <c r="K20" i="79"/>
  <c r="L26" i="79"/>
  <c r="L51" i="79" s="1"/>
  <c r="L52" i="79"/>
  <c r="K25" i="78"/>
  <c r="K32" i="79"/>
  <c r="L33" i="79"/>
  <c r="L28" i="79"/>
  <c r="K37" i="79"/>
  <c r="L37" i="79"/>
  <c r="L27" i="78"/>
  <c r="L26" i="78"/>
  <c r="J25" i="78"/>
  <c r="L28" i="78"/>
  <c r="I30" i="79"/>
  <c r="J25" i="79"/>
  <c r="L29" i="79"/>
  <c r="L54" i="79" s="1"/>
  <c r="J20" i="79"/>
  <c r="L21" i="79"/>
  <c r="L24" i="79"/>
  <c r="L49" i="79" s="1"/>
  <c r="J20" i="78"/>
  <c r="L21" i="78"/>
  <c r="L29" i="78"/>
  <c r="L42" i="78"/>
  <c r="K20" i="78"/>
  <c r="L24" i="78"/>
  <c r="L25" i="78" l="1"/>
  <c r="L25" i="79"/>
  <c r="K42" i="79"/>
  <c r="L46" i="79"/>
  <c r="L45" i="79" s="1"/>
  <c r="K30" i="79"/>
  <c r="K30" i="78"/>
  <c r="L53" i="79"/>
  <c r="L32" i="79"/>
  <c r="L42" i="79" s="1"/>
  <c r="J30" i="78"/>
  <c r="L20" i="79"/>
  <c r="L30" i="79" s="1"/>
  <c r="J30" i="79"/>
  <c r="L20" i="78"/>
  <c r="L30" i="78" s="1"/>
  <c r="L44" i="78" s="1"/>
  <c r="L50" i="79" l="1"/>
  <c r="L55" i="79" s="1"/>
  <c r="L44" i="79"/>
  <c r="AL13" i="44" l="1"/>
  <c r="I59" i="44" l="1"/>
  <c r="J59" i="44"/>
  <c r="K59" i="44"/>
  <c r="L59" i="44"/>
  <c r="M59" i="44"/>
  <c r="N59" i="44"/>
  <c r="O59" i="44"/>
  <c r="P59" i="44"/>
  <c r="Q59" i="44"/>
  <c r="R59" i="44"/>
  <c r="S59" i="44"/>
  <c r="H59" i="44"/>
  <c r="G59" i="44" l="1"/>
  <c r="AL59" i="44"/>
  <c r="K62" i="44" l="1"/>
  <c r="F146" i="44" l="1"/>
  <c r="H145" i="44"/>
  <c r="I145" i="44"/>
  <c r="J145" i="44"/>
  <c r="F147" i="44"/>
  <c r="G145" i="44"/>
  <c r="S92" i="44" l="1"/>
  <c r="R92" i="44"/>
  <c r="Q92" i="44"/>
  <c r="P92" i="44"/>
  <c r="O92" i="44"/>
  <c r="N92" i="44"/>
  <c r="M92" i="44"/>
  <c r="L92" i="44"/>
  <c r="K92" i="44"/>
  <c r="J92" i="44"/>
  <c r="I92" i="44"/>
  <c r="S91" i="44"/>
  <c r="R91" i="44"/>
  <c r="Q91" i="44"/>
  <c r="P91" i="44"/>
  <c r="O91" i="44"/>
  <c r="N91" i="44"/>
  <c r="M91" i="44"/>
  <c r="L91" i="44"/>
  <c r="K91" i="44"/>
  <c r="J91" i="44"/>
  <c r="I91" i="44"/>
  <c r="H92" i="44"/>
  <c r="H91" i="44"/>
  <c r="S36" i="44"/>
  <c r="R36" i="44"/>
  <c r="Q36" i="44"/>
  <c r="P36" i="44"/>
  <c r="O36" i="44"/>
  <c r="N36" i="44"/>
  <c r="M36" i="44"/>
  <c r="L36" i="44"/>
  <c r="K36" i="44"/>
  <c r="J36" i="44"/>
  <c r="I36" i="44"/>
  <c r="H26" i="44" l="1"/>
  <c r="H49" i="44" s="1"/>
  <c r="J26" i="44"/>
  <c r="N26" i="44"/>
  <c r="P26" i="44"/>
  <c r="R26" i="44"/>
  <c r="I26" i="44"/>
  <c r="K26" i="44"/>
  <c r="M26" i="44"/>
  <c r="Q26" i="44"/>
  <c r="S26" i="44"/>
  <c r="O26" i="44"/>
  <c r="L26" i="44"/>
  <c r="H24" i="44" l="1"/>
  <c r="H47" i="44" s="1"/>
  <c r="J24" i="44"/>
  <c r="L24" i="44"/>
  <c r="N24" i="44"/>
  <c r="P24" i="44"/>
  <c r="R24" i="44"/>
  <c r="I24" i="44"/>
  <c r="M24" i="44"/>
  <c r="O24" i="44"/>
  <c r="Q24" i="44"/>
  <c r="S24" i="44"/>
  <c r="K24" i="44"/>
  <c r="AL24" i="44" l="1"/>
  <c r="H62" i="44" l="1"/>
  <c r="F108" i="70" l="1"/>
  <c r="F109" i="70" s="1"/>
  <c r="E108" i="70"/>
  <c r="E109" i="70" s="1"/>
  <c r="D108" i="70"/>
  <c r="AL61" i="44" l="1"/>
  <c r="AM60" i="44"/>
  <c r="AL60" i="44"/>
  <c r="AM59" i="44"/>
  <c r="AN60" i="44" l="1"/>
  <c r="AN59" i="44"/>
  <c r="AL88" i="44" l="1"/>
  <c r="I83" i="44" l="1"/>
  <c r="I80" i="44"/>
  <c r="H80" i="44" l="1"/>
  <c r="H83" i="44" l="1"/>
  <c r="AM26" i="44" l="1"/>
  <c r="AL26" i="44"/>
  <c r="AM24" i="44"/>
  <c r="AM38" i="44"/>
  <c r="AL38" i="44"/>
  <c r="AM36" i="44"/>
  <c r="AL36" i="44"/>
  <c r="AM30" i="44"/>
  <c r="AL30" i="44"/>
  <c r="AL29" i="44"/>
  <c r="AM28" i="44"/>
  <c r="G38" i="44"/>
  <c r="G36" i="44"/>
  <c r="G35" i="44" l="1"/>
  <c r="AM41" i="44"/>
  <c r="I49" i="44"/>
  <c r="AL43" i="44"/>
  <c r="AL41" i="44"/>
  <c r="J49" i="44"/>
  <c r="K49" i="44" l="1"/>
  <c r="L49" i="44" l="1"/>
  <c r="M49" i="44"/>
  <c r="H23" i="44" l="1"/>
  <c r="M52" i="44" l="1"/>
  <c r="L52" i="44"/>
  <c r="K52" i="44"/>
  <c r="J52" i="44"/>
  <c r="I52" i="44"/>
  <c r="H52" i="44"/>
  <c r="H35" i="44"/>
  <c r="M47" i="44"/>
  <c r="L47" i="44"/>
  <c r="K47" i="44"/>
  <c r="J47" i="44"/>
  <c r="I47" i="44"/>
  <c r="N47" i="44"/>
  <c r="H20" i="44"/>
  <c r="H12" i="44" l="1"/>
  <c r="H15" i="44"/>
  <c r="H21" i="44"/>
  <c r="H19" i="44" l="1"/>
  <c r="H81" i="44"/>
  <c r="H68" i="44"/>
  <c r="H79" i="44" l="1"/>
  <c r="H88" i="44" s="1"/>
  <c r="H102" i="44"/>
  <c r="H74" i="44"/>
  <c r="H96" i="44"/>
  <c r="H87" i="44" l="1"/>
  <c r="H94" i="44" s="1"/>
  <c r="O152" i="44" l="1"/>
  <c r="M152" i="44" l="1"/>
  <c r="G82" i="44" l="1"/>
  <c r="M62" i="44" l="1"/>
  <c r="J62" i="44" l="1"/>
  <c r="C7" i="34" l="1"/>
  <c r="D10" i="34" l="1"/>
  <c r="K20" i="54" l="1"/>
  <c r="E20" i="54"/>
  <c r="K18" i="54"/>
  <c r="K19" i="54"/>
  <c r="E19" i="54"/>
  <c r="E18" i="54"/>
  <c r="F16" i="54"/>
  <c r="G16" i="54"/>
  <c r="H16" i="54"/>
  <c r="I16" i="54"/>
  <c r="J16" i="54"/>
  <c r="K16" i="54"/>
  <c r="L16" i="54"/>
  <c r="M16" i="54"/>
  <c r="N16" i="54"/>
  <c r="O16" i="54"/>
  <c r="P16" i="54"/>
  <c r="E16" i="54"/>
  <c r="H116" i="44" l="1"/>
  <c r="H115" i="44"/>
  <c r="AM29" i="44"/>
  <c r="G84" i="44" l="1"/>
  <c r="H104" i="44" l="1"/>
  <c r="I62" i="44" l="1"/>
  <c r="L62" i="44"/>
  <c r="N62" i="44"/>
  <c r="O62" i="44"/>
  <c r="P62" i="44"/>
  <c r="Q62" i="44"/>
  <c r="R62" i="44"/>
  <c r="S62" i="44"/>
  <c r="N52" i="44" l="1"/>
  <c r="S47" i="44" l="1"/>
  <c r="R47" i="44"/>
  <c r="Q47" i="44"/>
  <c r="P47" i="44"/>
  <c r="O47" i="44"/>
  <c r="O52" i="44" l="1"/>
  <c r="Q52" i="44"/>
  <c r="S52" i="44"/>
  <c r="P52" i="44"/>
  <c r="R52" i="44"/>
  <c r="S35" i="44"/>
  <c r="O54" i="44" l="1"/>
  <c r="O56" i="44" s="1"/>
  <c r="O49" i="44"/>
  <c r="O46" i="44" s="1"/>
  <c r="Q54" i="44"/>
  <c r="Q56" i="44" s="1"/>
  <c r="Q49" i="44"/>
  <c r="Q46" i="44" s="1"/>
  <c r="S54" i="44"/>
  <c r="S56" i="44" s="1"/>
  <c r="S49" i="44"/>
  <c r="S46" i="44" s="1"/>
  <c r="N23" i="44"/>
  <c r="N49" i="44"/>
  <c r="P54" i="44"/>
  <c r="P56" i="44" s="1"/>
  <c r="P49" i="44"/>
  <c r="R54" i="44"/>
  <c r="R56" i="44" s="1"/>
  <c r="R49" i="44"/>
  <c r="R46" i="44" s="1"/>
  <c r="N46" i="44" l="1"/>
  <c r="P46" i="44"/>
  <c r="N152" i="44" l="1"/>
  <c r="A14" i="54" l="1"/>
  <c r="A15" i="54" s="1"/>
  <c r="A16" i="54" s="1"/>
  <c r="A17" i="54" s="1"/>
  <c r="F11" i="54"/>
  <c r="G11" i="54"/>
  <c r="H11" i="54"/>
  <c r="I11" i="54"/>
  <c r="J11" i="54"/>
  <c r="K11" i="54"/>
  <c r="L11" i="54"/>
  <c r="M11" i="54"/>
  <c r="N11" i="54"/>
  <c r="O11" i="54"/>
  <c r="P11" i="54"/>
  <c r="F12" i="54"/>
  <c r="G12" i="54"/>
  <c r="H12" i="54"/>
  <c r="I12" i="54"/>
  <c r="J12" i="54"/>
  <c r="K12" i="54"/>
  <c r="L12" i="54"/>
  <c r="M12" i="54"/>
  <c r="N12" i="54"/>
  <c r="O12" i="54"/>
  <c r="P12" i="54"/>
  <c r="E11" i="54"/>
  <c r="E12" i="54"/>
  <c r="D20" i="54"/>
  <c r="E9" i="54"/>
  <c r="F9" i="54"/>
  <c r="G9" i="54"/>
  <c r="H9" i="54"/>
  <c r="I9" i="54"/>
  <c r="J9" i="54"/>
  <c r="K9" i="54"/>
  <c r="L9" i="54"/>
  <c r="M9" i="54"/>
  <c r="N9" i="54"/>
  <c r="O9" i="54"/>
  <c r="P9" i="54"/>
  <c r="E8" i="54"/>
  <c r="F8" i="54"/>
  <c r="G8" i="54"/>
  <c r="H8" i="54"/>
  <c r="I8" i="54"/>
  <c r="J8" i="54"/>
  <c r="K8" i="54"/>
  <c r="L8" i="54"/>
  <c r="M8" i="54"/>
  <c r="N8" i="54"/>
  <c r="O8" i="54"/>
  <c r="P8" i="54"/>
  <c r="E7" i="54"/>
  <c r="D16" i="54"/>
  <c r="D9" i="54" l="1"/>
  <c r="D11" i="54"/>
  <c r="D8" i="54"/>
  <c r="G62" i="44" l="1"/>
  <c r="AQ23" i="44" l="1"/>
  <c r="AP23" i="44"/>
  <c r="E14" i="54" l="1"/>
  <c r="AN122" i="44" l="1"/>
  <c r="AM122" i="44"/>
  <c r="AL122" i="44"/>
  <c r="AM121" i="44"/>
  <c r="H46" i="44" l="1"/>
  <c r="F149" i="44" l="1"/>
  <c r="F145" i="44" s="1"/>
  <c r="K145" i="44"/>
  <c r="Q149" i="44"/>
  <c r="R149" i="44"/>
  <c r="S149" i="44"/>
  <c r="T149" i="44"/>
  <c r="P149" i="44" l="1"/>
  <c r="G122" i="44" l="1"/>
  <c r="V134" i="44"/>
  <c r="W134" i="44"/>
  <c r="X134" i="44"/>
  <c r="Y134" i="44"/>
  <c r="Z134" i="44"/>
  <c r="AA134" i="44"/>
  <c r="AB134" i="44"/>
  <c r="AC134" i="44"/>
  <c r="AD134" i="44"/>
  <c r="AE134" i="44"/>
  <c r="AF134" i="44"/>
  <c r="AG134" i="44"/>
  <c r="AH134" i="44"/>
  <c r="N129" i="44"/>
  <c r="AM129" i="44" s="1"/>
  <c r="N130" i="44"/>
  <c r="AM130" i="44" s="1"/>
  <c r="H130" i="44"/>
  <c r="H129" i="44"/>
  <c r="N131" i="44"/>
  <c r="AM131" i="44" s="1"/>
  <c r="H131" i="44"/>
  <c r="I127" i="44"/>
  <c r="J127" i="44"/>
  <c r="K127" i="44"/>
  <c r="L127" i="44"/>
  <c r="M127" i="44"/>
  <c r="N127" i="44"/>
  <c r="O127" i="44"/>
  <c r="P127" i="44"/>
  <c r="Q127" i="44"/>
  <c r="R127" i="44"/>
  <c r="S127" i="44"/>
  <c r="H127" i="44"/>
  <c r="V79" i="44"/>
  <c r="W79" i="44"/>
  <c r="X79" i="44"/>
  <c r="Y79" i="44"/>
  <c r="Z79" i="44"/>
  <c r="AA79" i="44"/>
  <c r="AB79" i="44"/>
  <c r="AC79" i="44"/>
  <c r="AD79" i="44"/>
  <c r="AE79" i="44"/>
  <c r="AF79" i="44"/>
  <c r="AG79" i="44"/>
  <c r="AH79" i="44"/>
  <c r="J80" i="44"/>
  <c r="K80" i="44"/>
  <c r="L80" i="44"/>
  <c r="M80" i="44"/>
  <c r="N80" i="44"/>
  <c r="O80" i="44"/>
  <c r="P80" i="44"/>
  <c r="Q80" i="44"/>
  <c r="R80" i="44"/>
  <c r="S80" i="44"/>
  <c r="V80" i="44"/>
  <c r="W80" i="44"/>
  <c r="X80" i="44"/>
  <c r="Y80" i="44"/>
  <c r="Z80" i="44"/>
  <c r="AA80" i="44"/>
  <c r="AB80" i="44"/>
  <c r="AC80" i="44"/>
  <c r="AD80" i="44"/>
  <c r="AE80" i="44"/>
  <c r="AF80" i="44"/>
  <c r="AG80" i="44"/>
  <c r="AH80" i="44"/>
  <c r="S119" i="44"/>
  <c r="R119" i="44"/>
  <c r="Q119" i="44"/>
  <c r="P119" i="44"/>
  <c r="O119" i="44"/>
  <c r="N119" i="44"/>
  <c r="M119" i="44"/>
  <c r="L119" i="44"/>
  <c r="K119" i="44"/>
  <c r="J119" i="44"/>
  <c r="I119" i="44"/>
  <c r="H119" i="44"/>
  <c r="S118" i="44"/>
  <c r="S117" i="44" s="1"/>
  <c r="R118" i="44"/>
  <c r="R117" i="44" s="1"/>
  <c r="Q118" i="44"/>
  <c r="Q117" i="44" s="1"/>
  <c r="P118" i="44"/>
  <c r="P117" i="44" s="1"/>
  <c r="O118" i="44"/>
  <c r="O117" i="44" s="1"/>
  <c r="N118" i="44"/>
  <c r="N117" i="44" s="1"/>
  <c r="M118" i="44"/>
  <c r="L118" i="44"/>
  <c r="K118" i="44"/>
  <c r="J118" i="44"/>
  <c r="I118" i="44"/>
  <c r="H118" i="44"/>
  <c r="I115" i="44"/>
  <c r="J115" i="44"/>
  <c r="K115" i="44"/>
  <c r="L115" i="44"/>
  <c r="M115" i="44"/>
  <c r="N115" i="44"/>
  <c r="O115" i="44"/>
  <c r="P115" i="44"/>
  <c r="Q115" i="44"/>
  <c r="R115" i="44"/>
  <c r="S115" i="44"/>
  <c r="I116" i="44"/>
  <c r="J116" i="44"/>
  <c r="K116" i="44"/>
  <c r="L116" i="44"/>
  <c r="M116" i="44"/>
  <c r="N116" i="44"/>
  <c r="O116" i="44"/>
  <c r="P116" i="44"/>
  <c r="Q116" i="44"/>
  <c r="R116" i="44"/>
  <c r="S116" i="44"/>
  <c r="H125" i="44"/>
  <c r="V113" i="44"/>
  <c r="K117" i="44" l="1"/>
  <c r="M117" i="44"/>
  <c r="I117" i="44"/>
  <c r="H117" i="44"/>
  <c r="J117" i="44"/>
  <c r="L117" i="44"/>
  <c r="G80" i="44"/>
  <c r="AM118" i="44"/>
  <c r="AM119" i="44"/>
  <c r="AL115" i="44"/>
  <c r="E15" i="54"/>
  <c r="AL118" i="44"/>
  <c r="AL127" i="44"/>
  <c r="AL116" i="44"/>
  <c r="AM116" i="44"/>
  <c r="AL120" i="44"/>
  <c r="AM115" i="44"/>
  <c r="G119" i="44"/>
  <c r="AL119" i="44"/>
  <c r="H124" i="44"/>
  <c r="G116" i="44"/>
  <c r="H114" i="44"/>
  <c r="H123" i="44" s="1"/>
  <c r="G118" i="44"/>
  <c r="G115" i="44"/>
  <c r="AL121" i="44"/>
  <c r="S114" i="44"/>
  <c r="Q114" i="44"/>
  <c r="O114" i="44"/>
  <c r="M114" i="44"/>
  <c r="K114" i="44"/>
  <c r="I114" i="44"/>
  <c r="I123" i="44" s="1"/>
  <c r="R114" i="44"/>
  <c r="P114" i="44"/>
  <c r="N114" i="44"/>
  <c r="N123" i="44" s="1"/>
  <c r="AM123" i="44" s="1"/>
  <c r="L114" i="44"/>
  <c r="J114" i="44"/>
  <c r="G117" i="44" l="1"/>
  <c r="AN118" i="44"/>
  <c r="AM114" i="44"/>
  <c r="H138" i="44"/>
  <c r="H126" i="44"/>
  <c r="AN119" i="44"/>
  <c r="AL114" i="44"/>
  <c r="AM117" i="44"/>
  <c r="M123" i="44"/>
  <c r="AL123" i="44" s="1"/>
  <c r="AL117" i="44"/>
  <c r="AN115" i="44"/>
  <c r="S123" i="44"/>
  <c r="AM120" i="44"/>
  <c r="AN120" i="44" s="1"/>
  <c r="AN116" i="44"/>
  <c r="K123" i="44"/>
  <c r="L123" i="44"/>
  <c r="G121" i="44"/>
  <c r="AN121" i="44" s="1"/>
  <c r="G114" i="44"/>
  <c r="J123" i="44"/>
  <c r="AN117" i="44" l="1"/>
  <c r="P123" i="44"/>
  <c r="O123" i="44"/>
  <c r="AN123" i="44" s="1"/>
  <c r="AN114" i="44"/>
  <c r="Q123" i="44"/>
  <c r="R123" i="44"/>
  <c r="AM88" i="44"/>
  <c r="AM89" i="44"/>
  <c r="AM61" i="44" l="1"/>
  <c r="AN61" i="44" s="1"/>
  <c r="AM62" i="44" l="1"/>
  <c r="AL62" i="44"/>
  <c r="AN36" i="44"/>
  <c r="AM23" i="44"/>
  <c r="AN24" i="44"/>
  <c r="AN28" i="44" s="1"/>
  <c r="AI17" i="44"/>
  <c r="AI14" i="44"/>
  <c r="AM18" i="44"/>
  <c r="AM90" i="44" s="1"/>
  <c r="AL18" i="44"/>
  <c r="AM17" i="44"/>
  <c r="AM79" i="44" s="1"/>
  <c r="AL17" i="44"/>
  <c r="AM16" i="44"/>
  <c r="AM78" i="44" s="1"/>
  <c r="AL16" i="44"/>
  <c r="AL14" i="44"/>
  <c r="AL12" i="44" s="1"/>
  <c r="AM14" i="44"/>
  <c r="AM13" i="44"/>
  <c r="AL90" i="44" l="1"/>
  <c r="AL15" i="44"/>
  <c r="AL8" i="44" s="1"/>
  <c r="AM43" i="44"/>
  <c r="AM15" i="44"/>
  <c r="AN62" i="44"/>
  <c r="AM35" i="44"/>
  <c r="AN38" i="44"/>
  <c r="AN35" i="44" s="1"/>
  <c r="AN26" i="44"/>
  <c r="AN29" i="44" s="1"/>
  <c r="AL35" i="44"/>
  <c r="AM77" i="44"/>
  <c r="AL20" i="44"/>
  <c r="AL75" i="44"/>
  <c r="AM21" i="44"/>
  <c r="AM76" i="44"/>
  <c r="AM20" i="44"/>
  <c r="AM75" i="44"/>
  <c r="AN14" i="44"/>
  <c r="AL76" i="44"/>
  <c r="AN16" i="44"/>
  <c r="AL78" i="44"/>
  <c r="AN17" i="44"/>
  <c r="AL79" i="44"/>
  <c r="AN79" i="44" s="1"/>
  <c r="AN13" i="44"/>
  <c r="AL21" i="44"/>
  <c r="AM12" i="44"/>
  <c r="AL23" i="44"/>
  <c r="AN76" i="44" l="1"/>
  <c r="AN12" i="44"/>
  <c r="AN41" i="44"/>
  <c r="AN43" i="44"/>
  <c r="AL40" i="44"/>
  <c r="AN20" i="44"/>
  <c r="AM8" i="44"/>
  <c r="AM19" i="44"/>
  <c r="AN21" i="44"/>
  <c r="AN23" i="44"/>
  <c r="AM74" i="44"/>
  <c r="AN78" i="44"/>
  <c r="AN77" i="44" s="1"/>
  <c r="AL77" i="44"/>
  <c r="AN75" i="44"/>
  <c r="AN74" i="44" s="1"/>
  <c r="AL74" i="44"/>
  <c r="AN15" i="44"/>
  <c r="AN18" i="44" s="1"/>
  <c r="AL19" i="44"/>
  <c r="AN19" i="44" l="1"/>
  <c r="AN90" i="44"/>
  <c r="G49" i="44" l="1"/>
  <c r="G47" i="44"/>
  <c r="AM40" i="44"/>
  <c r="AN40" i="44" s="1"/>
  <c r="G85" i="44"/>
  <c r="F14" i="54"/>
  <c r="J83" i="44"/>
  <c r="K83" i="44"/>
  <c r="L83" i="44"/>
  <c r="M83" i="44"/>
  <c r="N83" i="44"/>
  <c r="O83" i="44"/>
  <c r="L14" i="54" s="1"/>
  <c r="P83" i="44"/>
  <c r="Q83" i="44"/>
  <c r="R83" i="44"/>
  <c r="S83" i="44"/>
  <c r="I23" i="44"/>
  <c r="J23" i="44"/>
  <c r="K23" i="44"/>
  <c r="L23" i="44"/>
  <c r="M23" i="44"/>
  <c r="O23" i="44"/>
  <c r="P23" i="44"/>
  <c r="Q23" i="44"/>
  <c r="R23" i="44"/>
  <c r="S23" i="44"/>
  <c r="G26" i="44"/>
  <c r="G27" i="44"/>
  <c r="G24" i="44"/>
  <c r="G23" i="44" l="1"/>
  <c r="S124" i="44"/>
  <c r="S138" i="44" s="1"/>
  <c r="P14" i="54"/>
  <c r="Q124" i="44"/>
  <c r="Q138" i="44" s="1"/>
  <c r="N14" i="54"/>
  <c r="M124" i="44"/>
  <c r="J14" i="54"/>
  <c r="K124" i="44"/>
  <c r="H14" i="54"/>
  <c r="R124" i="44"/>
  <c r="R138" i="44" s="1"/>
  <c r="O14" i="54"/>
  <c r="P124" i="44"/>
  <c r="P138" i="44" s="1"/>
  <c r="M14" i="54"/>
  <c r="N124" i="44"/>
  <c r="N138" i="44" s="1"/>
  <c r="K14" i="54"/>
  <c r="L124" i="44"/>
  <c r="I14" i="54"/>
  <c r="J124" i="44"/>
  <c r="G14" i="54"/>
  <c r="O124" i="44"/>
  <c r="I124" i="44"/>
  <c r="G83" i="44"/>
  <c r="AM124" i="44" l="1"/>
  <c r="AM138" i="44" s="1"/>
  <c r="J138" i="44"/>
  <c r="K138" i="44"/>
  <c r="M138" i="44"/>
  <c r="L138" i="44"/>
  <c r="D14" i="54"/>
  <c r="I138" i="44"/>
  <c r="AL124" i="44"/>
  <c r="O138" i="44"/>
  <c r="G124" i="44"/>
  <c r="H54" i="44"/>
  <c r="N20" i="44"/>
  <c r="N21" i="44"/>
  <c r="G60" i="44"/>
  <c r="P152" i="44" s="1"/>
  <c r="AN124" i="44" l="1"/>
  <c r="AL138" i="44"/>
  <c r="AN138" i="44" s="1"/>
  <c r="G67" i="44" l="1"/>
  <c r="V70" i="44"/>
  <c r="V69" i="44"/>
  <c r="V68" i="44"/>
  <c r="V67" i="44"/>
  <c r="V65" i="44"/>
  <c r="V18" i="44"/>
  <c r="V12" i="44"/>
  <c r="V66" i="44"/>
  <c r="L19" i="54"/>
  <c r="F19" i="54"/>
  <c r="D92" i="44"/>
  <c r="F18" i="54"/>
  <c r="D91" i="44"/>
  <c r="X68" i="44"/>
  <c r="Y70" i="44"/>
  <c r="AA68" i="44"/>
  <c r="AE70" i="44"/>
  <c r="AC70" i="44"/>
  <c r="Z68" i="44"/>
  <c r="AH70" i="44"/>
  <c r="AF68" i="44"/>
  <c r="AC68" i="44"/>
  <c r="AH68" i="44"/>
  <c r="X70" i="44"/>
  <c r="AG70" i="44"/>
  <c r="AA70" i="44"/>
  <c r="Z70" i="44"/>
  <c r="Y68" i="44"/>
  <c r="AG68" i="44"/>
  <c r="AD68" i="44"/>
  <c r="W68" i="44"/>
  <c r="AD70" i="44"/>
  <c r="AB68" i="44"/>
  <c r="AF70" i="44"/>
  <c r="W70" i="44"/>
  <c r="AE68" i="44"/>
  <c r="AB70" i="44"/>
  <c r="O129" i="44" l="1"/>
  <c r="L18" i="54"/>
  <c r="I129" i="44"/>
  <c r="O130" i="44"/>
  <c r="G19" i="54"/>
  <c r="I130" i="44"/>
  <c r="G127" i="44"/>
  <c r="M18" i="54"/>
  <c r="N19" i="54"/>
  <c r="K129" i="44" l="1"/>
  <c r="H18" i="54"/>
  <c r="P130" i="44"/>
  <c r="M19" i="54"/>
  <c r="J129" i="44"/>
  <c r="G18" i="54"/>
  <c r="O19" i="54"/>
  <c r="Q130" i="44"/>
  <c r="N18" i="54"/>
  <c r="P129" i="44"/>
  <c r="H19" i="54"/>
  <c r="J130" i="44"/>
  <c r="I18" i="54"/>
  <c r="L129" i="44" l="1"/>
  <c r="I19" i="54"/>
  <c r="K130" i="44"/>
  <c r="O18" i="54"/>
  <c r="Q129" i="44"/>
  <c r="R130" i="44"/>
  <c r="S130" i="44" l="1"/>
  <c r="P19" i="54"/>
  <c r="M129" i="44"/>
  <c r="AL129" i="44" s="1"/>
  <c r="J18" i="54"/>
  <c r="R129" i="44"/>
  <c r="L130" i="44"/>
  <c r="I35" i="44"/>
  <c r="J35" i="44"/>
  <c r="K35" i="44"/>
  <c r="L35" i="44"/>
  <c r="M35" i="44"/>
  <c r="N35" i="44"/>
  <c r="O35" i="44"/>
  <c r="P35" i="44"/>
  <c r="Q35" i="44"/>
  <c r="R35" i="44"/>
  <c r="G39" i="44"/>
  <c r="N54" i="44"/>
  <c r="N56" i="44" s="1"/>
  <c r="M54" i="44"/>
  <c r="I54" i="44"/>
  <c r="J54" i="44"/>
  <c r="K54" i="44"/>
  <c r="L54" i="44"/>
  <c r="AL89" i="44" l="1"/>
  <c r="J19" i="54"/>
  <c r="M56" i="44"/>
  <c r="S129" i="44"/>
  <c r="P18" i="54"/>
  <c r="H56" i="44"/>
  <c r="K56" i="44"/>
  <c r="I56" i="44"/>
  <c r="L56" i="44"/>
  <c r="J56" i="44"/>
  <c r="M46" i="44"/>
  <c r="M130" i="44"/>
  <c r="AL130" i="44" s="1"/>
  <c r="L46" i="44"/>
  <c r="J46" i="44"/>
  <c r="K46" i="44"/>
  <c r="I46" i="44"/>
  <c r="I57" i="44" l="1"/>
  <c r="H57" i="44"/>
  <c r="G46" i="44"/>
  <c r="G50" i="44"/>
  <c r="V19" i="44"/>
  <c r="V17" i="44"/>
  <c r="V16" i="44"/>
  <c r="AH15" i="44"/>
  <c r="AG15" i="44"/>
  <c r="AF15" i="44"/>
  <c r="AE15" i="44"/>
  <c r="AD15" i="44"/>
  <c r="AC15" i="44"/>
  <c r="AB15" i="44"/>
  <c r="AA15" i="44"/>
  <c r="Z15" i="44"/>
  <c r="Y15" i="44"/>
  <c r="X15" i="44"/>
  <c r="W15" i="44"/>
  <c r="AH12" i="44"/>
  <c r="AG12" i="44"/>
  <c r="AF12" i="44"/>
  <c r="AE12" i="44"/>
  <c r="AD12" i="44"/>
  <c r="AC12" i="44"/>
  <c r="AB12" i="44"/>
  <c r="AA12" i="44"/>
  <c r="Z12" i="44"/>
  <c r="Y12" i="44"/>
  <c r="X12" i="44"/>
  <c r="W12" i="44"/>
  <c r="I12" i="44"/>
  <c r="J12" i="44"/>
  <c r="K12" i="44"/>
  <c r="L12" i="44"/>
  <c r="M12" i="44"/>
  <c r="N12" i="44"/>
  <c r="O12" i="44"/>
  <c r="P12" i="44"/>
  <c r="Q12" i="44"/>
  <c r="R12" i="44"/>
  <c r="S12" i="44"/>
  <c r="I15" i="44"/>
  <c r="J15" i="44"/>
  <c r="K15" i="44"/>
  <c r="L15" i="44"/>
  <c r="M15" i="44"/>
  <c r="N15" i="44"/>
  <c r="O15" i="44"/>
  <c r="P15" i="44"/>
  <c r="Q15" i="44"/>
  <c r="S15" i="44"/>
  <c r="P10" i="54" l="1"/>
  <c r="S81" i="44"/>
  <c r="H10" i="54"/>
  <c r="K81" i="44"/>
  <c r="N10" i="54"/>
  <c r="Q81" i="44"/>
  <c r="J10" i="54"/>
  <c r="M81" i="44"/>
  <c r="F10" i="54"/>
  <c r="I81" i="44"/>
  <c r="M10" i="54"/>
  <c r="P81" i="44"/>
  <c r="I10" i="54"/>
  <c r="L81" i="44"/>
  <c r="L10" i="54"/>
  <c r="O81" i="44"/>
  <c r="O10" i="54"/>
  <c r="R81" i="44"/>
  <c r="K10" i="54"/>
  <c r="N81" i="44"/>
  <c r="G10" i="54"/>
  <c r="J81" i="44"/>
  <c r="H90" i="44"/>
  <c r="O7" i="54"/>
  <c r="M7" i="54"/>
  <c r="K7" i="54"/>
  <c r="I7" i="54"/>
  <c r="G7" i="54"/>
  <c r="P7" i="54"/>
  <c r="N7" i="54"/>
  <c r="L7" i="54"/>
  <c r="J7" i="54"/>
  <c r="H7" i="54"/>
  <c r="F7" i="54"/>
  <c r="E10" i="54"/>
  <c r="D12" i="54"/>
  <c r="X100" i="44"/>
  <c r="X98" i="44"/>
  <c r="Z100" i="44"/>
  <c r="Z98" i="44"/>
  <c r="AB100" i="44"/>
  <c r="AB98" i="44"/>
  <c r="AD100" i="44"/>
  <c r="AD98" i="44"/>
  <c r="AF100" i="44"/>
  <c r="AF98" i="44"/>
  <c r="AH100" i="44"/>
  <c r="AH98" i="44"/>
  <c r="W100" i="44"/>
  <c r="W98" i="44"/>
  <c r="Y100" i="44"/>
  <c r="Y98" i="44"/>
  <c r="AA100" i="44"/>
  <c r="AA98" i="44"/>
  <c r="AC100" i="44"/>
  <c r="AC98" i="44"/>
  <c r="AE100" i="44"/>
  <c r="AE98" i="44"/>
  <c r="AG100" i="44"/>
  <c r="AG98" i="44"/>
  <c r="H100" i="44"/>
  <c r="S90" i="44"/>
  <c r="Q90" i="44"/>
  <c r="O90" i="44"/>
  <c r="M90" i="44"/>
  <c r="K90" i="44"/>
  <c r="I90" i="44"/>
  <c r="R90" i="44"/>
  <c r="P90" i="44"/>
  <c r="N90" i="44"/>
  <c r="L90" i="44"/>
  <c r="J90" i="44"/>
  <c r="N19" i="44"/>
  <c r="H70" i="44"/>
  <c r="G12" i="44"/>
  <c r="N70" i="44"/>
  <c r="V15" i="44"/>
  <c r="Q7" i="54" l="1"/>
  <c r="R7" i="54"/>
  <c r="Q10" i="54"/>
  <c r="R10" i="54"/>
  <c r="D10" i="54"/>
  <c r="J79" i="44"/>
  <c r="J88" i="44" s="1"/>
  <c r="J125" i="44"/>
  <c r="J126" i="44" s="1"/>
  <c r="R79" i="44"/>
  <c r="R88" i="44" s="1"/>
  <c r="R125" i="44"/>
  <c r="R126" i="44" s="1"/>
  <c r="L79" i="44"/>
  <c r="L88" i="44" s="1"/>
  <c r="L125" i="44"/>
  <c r="L126" i="44" s="1"/>
  <c r="I79" i="44"/>
  <c r="I88" i="44" s="1"/>
  <c r="G81" i="44"/>
  <c r="AO88" i="44"/>
  <c r="AL86" i="44"/>
  <c r="I125" i="44"/>
  <c r="AL84" i="44"/>
  <c r="S79" i="44"/>
  <c r="S88" i="44" s="1"/>
  <c r="S125" i="44"/>
  <c r="S126" i="44" s="1"/>
  <c r="AM127" i="44"/>
  <c r="AM86" i="44"/>
  <c r="N79" i="44"/>
  <c r="N88" i="44" s="1"/>
  <c r="N125" i="44"/>
  <c r="O125" i="44"/>
  <c r="O126" i="44" s="1"/>
  <c r="O79" i="44"/>
  <c r="O88" i="44" s="1"/>
  <c r="AM84" i="44"/>
  <c r="P79" i="44"/>
  <c r="P88" i="44" s="1"/>
  <c r="P125" i="44"/>
  <c r="P126" i="44" s="1"/>
  <c r="M125" i="44"/>
  <c r="M126" i="44" s="1"/>
  <c r="M79" i="44"/>
  <c r="M88" i="44" s="1"/>
  <c r="K79" i="44"/>
  <c r="K88" i="44" s="1"/>
  <c r="K125" i="44"/>
  <c r="K126" i="44" s="1"/>
  <c r="Q125" i="44"/>
  <c r="Q126" i="44" s="1"/>
  <c r="Q79" i="44"/>
  <c r="Q88" i="44" s="1"/>
  <c r="D7" i="54"/>
  <c r="E13" i="54"/>
  <c r="E27" i="54" s="1"/>
  <c r="H98" i="44"/>
  <c r="G120" i="44"/>
  <c r="G123" i="44" s="1"/>
  <c r="V100" i="44"/>
  <c r="V98" i="44"/>
  <c r="L87" i="44" l="1"/>
  <c r="I15" i="54" s="1"/>
  <c r="M87" i="44"/>
  <c r="J15" i="54" s="1"/>
  <c r="K87" i="44"/>
  <c r="H15" i="54" s="1"/>
  <c r="Q87" i="44"/>
  <c r="N15" i="54" s="1"/>
  <c r="G88" i="44"/>
  <c r="R87" i="44"/>
  <c r="O15" i="54" s="1"/>
  <c r="G125" i="44"/>
  <c r="G126" i="44" s="1"/>
  <c r="AL125" i="44"/>
  <c r="I126" i="44"/>
  <c r="N87" i="44"/>
  <c r="K15" i="54" s="1"/>
  <c r="P87" i="44"/>
  <c r="M15" i="54" s="1"/>
  <c r="O87" i="44"/>
  <c r="L15" i="54" s="1"/>
  <c r="AM125" i="44"/>
  <c r="AM126" i="44" s="1"/>
  <c r="N126" i="44"/>
  <c r="S87" i="44"/>
  <c r="P15" i="54" s="1"/>
  <c r="I87" i="44"/>
  <c r="F15" i="54" s="1"/>
  <c r="G89" i="44"/>
  <c r="AN86" i="44" s="1"/>
  <c r="G79" i="44"/>
  <c r="J87" i="44"/>
  <c r="G15" i="54" s="1"/>
  <c r="G87" i="44" l="1"/>
  <c r="D15" i="54" s="1"/>
  <c r="AN125" i="44"/>
  <c r="AN126" i="44" s="1"/>
  <c r="AL126" i="44"/>
  <c r="F20" i="54" l="1"/>
  <c r="O131" i="44" l="1"/>
  <c r="L20" i="54"/>
  <c r="I131" i="44"/>
  <c r="E22" i="54"/>
  <c r="E25" i="54" s="1"/>
  <c r="H133" i="44"/>
  <c r="H136" i="44" s="1"/>
  <c r="I70" i="44"/>
  <c r="I20" i="44"/>
  <c r="I21" i="44"/>
  <c r="O20" i="44"/>
  <c r="O21" i="44"/>
  <c r="O70" i="44"/>
  <c r="O19" i="44"/>
  <c r="I19" i="44"/>
  <c r="H75" i="44"/>
  <c r="G69" i="44"/>
  <c r="J68" i="44"/>
  <c r="I68" i="44"/>
  <c r="P70" i="44"/>
  <c r="J70" i="44"/>
  <c r="D72" i="44"/>
  <c r="D71" i="44"/>
  <c r="AH18" i="44"/>
  <c r="AG18" i="44"/>
  <c r="AF18" i="44"/>
  <c r="AE18" i="44"/>
  <c r="AD18" i="44"/>
  <c r="AC18" i="44"/>
  <c r="AB18" i="44"/>
  <c r="AA18" i="44"/>
  <c r="Z18" i="44"/>
  <c r="Y18" i="44"/>
  <c r="X18" i="44"/>
  <c r="W18" i="44"/>
  <c r="D17" i="44"/>
  <c r="D14" i="44"/>
  <c r="E10" i="44"/>
  <c r="F10" i="44" s="1"/>
  <c r="G10" i="44" s="1"/>
  <c r="H10" i="44" s="1"/>
  <c r="I10" i="44" s="1"/>
  <c r="J10" i="44" s="1"/>
  <c r="K10" i="44" s="1"/>
  <c r="L10" i="44" s="1"/>
  <c r="M10" i="44" s="1"/>
  <c r="N10" i="44" s="1"/>
  <c r="O10" i="44" s="1"/>
  <c r="P10" i="44" s="1"/>
  <c r="Q10" i="44" s="1"/>
  <c r="R10" i="44" s="1"/>
  <c r="S10" i="44" s="1"/>
  <c r="V10" i="44" s="1"/>
  <c r="W10" i="44" s="1"/>
  <c r="X10" i="44" s="1"/>
  <c r="Y10" i="44" s="1"/>
  <c r="Z10" i="44" s="1"/>
  <c r="AA10" i="44" s="1"/>
  <c r="AB10" i="44" s="1"/>
  <c r="AC10" i="44" s="1"/>
  <c r="AD10" i="44" s="1"/>
  <c r="AE10" i="44" s="1"/>
  <c r="AF10" i="44" s="1"/>
  <c r="AG10" i="44" s="1"/>
  <c r="AH10" i="44" s="1"/>
  <c r="V8" i="44"/>
  <c r="P131" i="44" l="1"/>
  <c r="M20" i="54"/>
  <c r="J131" i="44"/>
  <c r="G20" i="54"/>
  <c r="L68" i="44"/>
  <c r="H95" i="44"/>
  <c r="H93" i="44" s="1"/>
  <c r="E23" i="54"/>
  <c r="E26" i="54" s="1"/>
  <c r="E24" i="54" s="1"/>
  <c r="H134" i="44"/>
  <c r="I102" i="44"/>
  <c r="I98" i="44"/>
  <c r="I96" i="44"/>
  <c r="I100" i="44"/>
  <c r="I104" i="44"/>
  <c r="F13" i="54" s="1"/>
  <c r="J102" i="44"/>
  <c r="J98" i="44"/>
  <c r="J96" i="44"/>
  <c r="J100" i="44"/>
  <c r="J104" i="44"/>
  <c r="G13" i="54" s="1"/>
  <c r="G27" i="54" s="1"/>
  <c r="W20" i="44"/>
  <c r="W21" i="44"/>
  <c r="Y20" i="44"/>
  <c r="Y21" i="44"/>
  <c r="AA20" i="44"/>
  <c r="AA21" i="44"/>
  <c r="AC20" i="44"/>
  <c r="AC21" i="44"/>
  <c r="AE20" i="44"/>
  <c r="AE21" i="44"/>
  <c r="AG20" i="44"/>
  <c r="AG21" i="44"/>
  <c r="P20" i="44"/>
  <c r="P21" i="44"/>
  <c r="X20" i="44"/>
  <c r="X21" i="44"/>
  <c r="Z20" i="44"/>
  <c r="Z21" i="44"/>
  <c r="AB20" i="44"/>
  <c r="AB21" i="44"/>
  <c r="AD20" i="44"/>
  <c r="AD21" i="44"/>
  <c r="AF20" i="44"/>
  <c r="AF21" i="44"/>
  <c r="AH20" i="44"/>
  <c r="AH21" i="44"/>
  <c r="J20" i="44"/>
  <c r="J21" i="44"/>
  <c r="K68" i="44"/>
  <c r="K96" i="44" s="1"/>
  <c r="J19" i="44"/>
  <c r="P19" i="44"/>
  <c r="G66" i="44"/>
  <c r="I74" i="44"/>
  <c r="F22" i="54" s="1"/>
  <c r="F25" i="54" s="1"/>
  <c r="I75" i="44"/>
  <c r="F23" i="54" s="1"/>
  <c r="F26" i="54" s="1"/>
  <c r="J75" i="44"/>
  <c r="G23" i="54" s="1"/>
  <c r="J74" i="44"/>
  <c r="G22" i="54" s="1"/>
  <c r="Q70" i="44"/>
  <c r="G16" i="44"/>
  <c r="K70" i="44"/>
  <c r="G14" i="44"/>
  <c r="G130" i="44" s="1"/>
  <c r="V13" i="44"/>
  <c r="V20" i="44" s="1"/>
  <c r="G13" i="44"/>
  <c r="G129" i="44" s="1"/>
  <c r="G17" i="44"/>
  <c r="V14" i="44"/>
  <c r="V21" i="44" s="1"/>
  <c r="G25" i="54" l="1"/>
  <c r="G26" i="54"/>
  <c r="K131" i="44"/>
  <c r="H20" i="54"/>
  <c r="Q131" i="44"/>
  <c r="N20" i="54"/>
  <c r="F27" i="54"/>
  <c r="H137" i="44"/>
  <c r="J95" i="44"/>
  <c r="J134" i="44"/>
  <c r="J137" i="44" s="1"/>
  <c r="I94" i="44"/>
  <c r="I133" i="44"/>
  <c r="I136" i="44" s="1"/>
  <c r="J94" i="44"/>
  <c r="J133" i="44"/>
  <c r="J136" i="44" s="1"/>
  <c r="I95" i="44"/>
  <c r="I134" i="44"/>
  <c r="I137" i="44" s="1"/>
  <c r="K102" i="44"/>
  <c r="K98" i="44"/>
  <c r="K100" i="44"/>
  <c r="K104" i="44"/>
  <c r="H13" i="54" s="1"/>
  <c r="H27" i="54" s="1"/>
  <c r="K20" i="44"/>
  <c r="K21" i="44"/>
  <c r="Q20" i="44"/>
  <c r="Q21" i="44"/>
  <c r="G72" i="44"/>
  <c r="G92" i="44"/>
  <c r="D19" i="54" s="1"/>
  <c r="Q19" i="44"/>
  <c r="K19" i="44"/>
  <c r="K74" i="44"/>
  <c r="H22" i="54" s="1"/>
  <c r="K75" i="44"/>
  <c r="H23" i="54" s="1"/>
  <c r="G91" i="44"/>
  <c r="D18" i="54" s="1"/>
  <c r="R70" i="44"/>
  <c r="G15" i="44"/>
  <c r="L70" i="44"/>
  <c r="D8" i="34"/>
  <c r="D7" i="34"/>
  <c r="D6" i="34"/>
  <c r="F5" i="34"/>
  <c r="D5" i="34"/>
  <c r="J93" i="44" l="1"/>
  <c r="G24" i="54"/>
  <c r="H26" i="54"/>
  <c r="G90" i="44"/>
  <c r="I20" i="54"/>
  <c r="H25" i="54"/>
  <c r="R131" i="44"/>
  <c r="O20" i="54"/>
  <c r="L74" i="44"/>
  <c r="F24" i="54"/>
  <c r="H135" i="44"/>
  <c r="L131" i="44"/>
  <c r="J135" i="44"/>
  <c r="K95" i="44"/>
  <c r="K134" i="44"/>
  <c r="K137" i="44" s="1"/>
  <c r="I135" i="44"/>
  <c r="K94" i="44"/>
  <c r="K133" i="44"/>
  <c r="K136" i="44" s="1"/>
  <c r="L102" i="44"/>
  <c r="L98" i="44"/>
  <c r="L104" i="44"/>
  <c r="I13" i="54" s="1"/>
  <c r="I27" i="54" s="1"/>
  <c r="L100" i="44"/>
  <c r="L96" i="44"/>
  <c r="L20" i="44"/>
  <c r="L21" i="44"/>
  <c r="R20" i="44"/>
  <c r="R21" i="44"/>
  <c r="L19" i="44"/>
  <c r="R19" i="44"/>
  <c r="I93" i="44"/>
  <c r="L75" i="44"/>
  <c r="I23" i="54" s="1"/>
  <c r="M68" i="44"/>
  <c r="S70" i="44"/>
  <c r="M70" i="44"/>
  <c r="H24" i="54" l="1"/>
  <c r="I26" i="54"/>
  <c r="M74" i="44"/>
  <c r="AL82" i="44" s="1"/>
  <c r="AL94" i="44" s="1"/>
  <c r="S131" i="44"/>
  <c r="P20" i="54"/>
  <c r="M131" i="44"/>
  <c r="AL131" i="44" s="1"/>
  <c r="J20" i="54"/>
  <c r="L94" i="44"/>
  <c r="I22" i="54"/>
  <c r="I25" i="54" s="1"/>
  <c r="K135" i="44"/>
  <c r="L95" i="44"/>
  <c r="L134" i="44"/>
  <c r="L137" i="44" s="1"/>
  <c r="L133" i="44"/>
  <c r="L136" i="44" s="1"/>
  <c r="M102" i="44"/>
  <c r="M98" i="44"/>
  <c r="M104" i="44"/>
  <c r="J13" i="54" s="1"/>
  <c r="J27" i="54" s="1"/>
  <c r="M100" i="44"/>
  <c r="M96" i="44"/>
  <c r="M20" i="44"/>
  <c r="M21" i="44"/>
  <c r="S20" i="44"/>
  <c r="S21" i="44"/>
  <c r="M19" i="44"/>
  <c r="K93" i="44"/>
  <c r="S19" i="44"/>
  <c r="G71" i="44"/>
  <c r="G70" i="44"/>
  <c r="M75" i="44"/>
  <c r="J23" i="54" s="1"/>
  <c r="N68" i="44"/>
  <c r="V72" i="44"/>
  <c r="G131" i="44" l="1"/>
  <c r="J26" i="54"/>
  <c r="G21" i="44"/>
  <c r="L93" i="44"/>
  <c r="M133" i="44"/>
  <c r="AL133" i="44" s="1"/>
  <c r="J22" i="54"/>
  <c r="J25" i="54" s="1"/>
  <c r="I24" i="54"/>
  <c r="G20" i="44"/>
  <c r="M136" i="44"/>
  <c r="AP136" i="44" s="1"/>
  <c r="M134" i="44"/>
  <c r="L135" i="44"/>
  <c r="M94" i="44"/>
  <c r="M95" i="44"/>
  <c r="AL83" i="44"/>
  <c r="N102" i="44"/>
  <c r="N98" i="44"/>
  <c r="N96" i="44"/>
  <c r="N100" i="44"/>
  <c r="N104" i="44"/>
  <c r="K13" i="54" s="1"/>
  <c r="K27" i="54" s="1"/>
  <c r="G19" i="44"/>
  <c r="N75" i="44"/>
  <c r="N74" i="44"/>
  <c r="O68" i="44"/>
  <c r="V71" i="44"/>
  <c r="J24" i="54" l="1"/>
  <c r="K23" i="54"/>
  <c r="K26" i="54" s="1"/>
  <c r="AL95" i="44"/>
  <c r="N133" i="44"/>
  <c r="AM133" i="44" s="1"/>
  <c r="K22" i="54"/>
  <c r="K25" i="54" s="1"/>
  <c r="M93" i="44"/>
  <c r="AL136" i="44"/>
  <c r="M137" i="44"/>
  <c r="AL134" i="44"/>
  <c r="N134" i="44"/>
  <c r="N95" i="44"/>
  <c r="AM83" i="44"/>
  <c r="N94" i="44"/>
  <c r="AM82" i="44"/>
  <c r="O102" i="44"/>
  <c r="O98" i="44"/>
  <c r="O96" i="44"/>
  <c r="O100" i="44"/>
  <c r="O104" i="44"/>
  <c r="L13" i="54" s="1"/>
  <c r="L27" i="54" s="1"/>
  <c r="O74" i="44"/>
  <c r="L22" i="54" s="1"/>
  <c r="L25" i="54" s="1"/>
  <c r="O75" i="44"/>
  <c r="L23" i="54" s="1"/>
  <c r="L26" i="54" s="1"/>
  <c r="P68" i="44"/>
  <c r="N136" i="44" l="1"/>
  <c r="AM95" i="44"/>
  <c r="AN95" i="44" s="1"/>
  <c r="L24" i="54"/>
  <c r="K24" i="54"/>
  <c r="N137" i="44"/>
  <c r="AM134" i="44"/>
  <c r="M135" i="44"/>
  <c r="AL137" i="44"/>
  <c r="AL135" i="44" s="1"/>
  <c r="N93" i="44"/>
  <c r="AM94" i="44"/>
  <c r="AN94" i="44" s="1"/>
  <c r="O94" i="44"/>
  <c r="O133" i="44"/>
  <c r="O136" i="44" s="1"/>
  <c r="O95" i="44"/>
  <c r="O134" i="44"/>
  <c r="O137" i="44" s="1"/>
  <c r="P102" i="44"/>
  <c r="P98" i="44"/>
  <c r="P96" i="44"/>
  <c r="P100" i="44"/>
  <c r="P104" i="44"/>
  <c r="M13" i="54" s="1"/>
  <c r="M27" i="54" s="1"/>
  <c r="P75" i="44"/>
  <c r="M23" i="54" s="1"/>
  <c r="M26" i="54" s="1"/>
  <c r="P74" i="44"/>
  <c r="M22" i="54" s="1"/>
  <c r="M25" i="54" s="1"/>
  <c r="Q68" i="44"/>
  <c r="M24" i="54" l="1"/>
  <c r="N135" i="44"/>
  <c r="O93" i="44"/>
  <c r="P95" i="44"/>
  <c r="P134" i="44"/>
  <c r="P137" i="44" s="1"/>
  <c r="P94" i="44"/>
  <c r="P133" i="44"/>
  <c r="P136" i="44" s="1"/>
  <c r="O135" i="44"/>
  <c r="Q102" i="44"/>
  <c r="Q98" i="44"/>
  <c r="Q104" i="44"/>
  <c r="N13" i="54" s="1"/>
  <c r="N27" i="54" s="1"/>
  <c r="Q100" i="44"/>
  <c r="Q96" i="44"/>
  <c r="Q74" i="44"/>
  <c r="N22" i="54" s="1"/>
  <c r="N25" i="54" s="1"/>
  <c r="Q75" i="44"/>
  <c r="N23" i="54" s="1"/>
  <c r="N26" i="54" s="1"/>
  <c r="S68" i="44"/>
  <c r="R68" i="44"/>
  <c r="P93" i="44" l="1"/>
  <c r="N24" i="54"/>
  <c r="G65" i="44"/>
  <c r="P135" i="44"/>
  <c r="Q95" i="44"/>
  <c r="Q134" i="44"/>
  <c r="Q137" i="44" s="1"/>
  <c r="Q94" i="44"/>
  <c r="Q133" i="44"/>
  <c r="Q136" i="44" s="1"/>
  <c r="R102" i="44"/>
  <c r="R98" i="44"/>
  <c r="R104" i="44"/>
  <c r="O13" i="54" s="1"/>
  <c r="O27" i="54" s="1"/>
  <c r="R100" i="44"/>
  <c r="R96" i="44"/>
  <c r="S102" i="44"/>
  <c r="S98" i="44"/>
  <c r="S96" i="44"/>
  <c r="S100" i="44"/>
  <c r="S104" i="44"/>
  <c r="P13" i="54" s="1"/>
  <c r="S74" i="44"/>
  <c r="P22" i="54" s="1"/>
  <c r="P25" i="54" s="1"/>
  <c r="S75" i="44"/>
  <c r="P23" i="54" s="1"/>
  <c r="P26" i="54" s="1"/>
  <c r="R75" i="44"/>
  <c r="O23" i="54" s="1"/>
  <c r="O26" i="54" s="1"/>
  <c r="R74" i="44"/>
  <c r="O22" i="54" s="1"/>
  <c r="O25" i="54" s="1"/>
  <c r="G68" i="44"/>
  <c r="G75" i="44" l="1"/>
  <c r="G74" i="44"/>
  <c r="G102" i="44"/>
  <c r="O24" i="54"/>
  <c r="D25" i="54"/>
  <c r="D26" i="54"/>
  <c r="P27" i="54"/>
  <c r="D27" i="54" s="1"/>
  <c r="D13" i="54"/>
  <c r="Q93" i="44"/>
  <c r="Q135" i="44"/>
  <c r="G98" i="44"/>
  <c r="R94" i="44"/>
  <c r="R133" i="44"/>
  <c r="R136" i="44" s="1"/>
  <c r="S95" i="44"/>
  <c r="S134" i="44"/>
  <c r="S137" i="44" s="1"/>
  <c r="R95" i="44"/>
  <c r="R134" i="44"/>
  <c r="R137" i="44" s="1"/>
  <c r="S94" i="44"/>
  <c r="S133" i="44"/>
  <c r="S136" i="44" s="1"/>
  <c r="G104" i="44"/>
  <c r="G105" i="44" s="1"/>
  <c r="G138" i="44"/>
  <c r="AO138" i="44" s="1"/>
  <c r="G100" i="44"/>
  <c r="G96" i="44"/>
  <c r="G95" i="44" l="1"/>
  <c r="AO95" i="44" s="1"/>
  <c r="AM136" i="44"/>
  <c r="AN136" i="44" s="1"/>
  <c r="R93" i="44"/>
  <c r="P24" i="54"/>
  <c r="D24" i="54" s="1"/>
  <c r="AM137" i="44"/>
  <c r="AN137" i="44" s="1"/>
  <c r="G94" i="44"/>
  <c r="AO94" i="44" s="1"/>
  <c r="S135" i="44"/>
  <c r="G136" i="44"/>
  <c r="AO136" i="44" s="1"/>
  <c r="G137" i="44"/>
  <c r="AO137" i="44" s="1"/>
  <c r="R135" i="44"/>
  <c r="S93" i="44"/>
  <c r="G93" i="44" l="1"/>
  <c r="AM135" i="44"/>
  <c r="AN135" i="44" s="1"/>
  <c r="G135" i="44"/>
  <c r="G5" i="34"/>
  <c r="H5" i="34" l="1"/>
  <c r="E8" i="34"/>
  <c r="F8" i="34" s="1"/>
  <c r="G8" i="34"/>
  <c r="H8" i="34" s="1"/>
  <c r="G7" i="34" l="1"/>
  <c r="H7" i="34" s="1"/>
  <c r="E7" i="34" l="1"/>
  <c r="G6" i="34"/>
  <c r="H6" i="34" s="1"/>
  <c r="E6" i="34"/>
  <c r="F6" i="34" s="1"/>
  <c r="F7" i="34" l="1"/>
  <c r="E10" i="34" l="1"/>
  <c r="F10" i="34" l="1"/>
  <c r="G10" i="34"/>
  <c r="H10" i="34" s="1"/>
  <c r="L152" i="44" l="1"/>
  <c r="K152" i="44" s="1"/>
  <c r="N153" i="44" l="1"/>
  <c r="L153" i="44"/>
  <c r="L146" i="44" s="1"/>
  <c r="Q146" i="44" s="1"/>
  <c r="O153" i="44"/>
  <c r="M153" i="44"/>
  <c r="N148" i="44" l="1"/>
  <c r="S148" i="44" s="1"/>
  <c r="N147" i="44"/>
  <c r="S147" i="44" s="1"/>
  <c r="N146" i="44"/>
  <c r="O147" i="44"/>
  <c r="T147" i="44" s="1"/>
  <c r="O146" i="44"/>
  <c r="O148" i="44"/>
  <c r="T148" i="44" s="1"/>
  <c r="L148" i="44"/>
  <c r="Q148" i="44" s="1"/>
  <c r="L147" i="44"/>
  <c r="Q147" i="44" s="1"/>
  <c r="K153" i="44"/>
  <c r="M146" i="44"/>
  <c r="R146" i="44" s="1"/>
  <c r="M147" i="44"/>
  <c r="R147" i="44" s="1"/>
  <c r="M148" i="44"/>
  <c r="R148" i="44" s="1"/>
  <c r="M145" i="44" l="1"/>
  <c r="L145" i="44"/>
  <c r="Q145" i="44" s="1"/>
  <c r="P148" i="44"/>
  <c r="T146" i="44"/>
  <c r="O145" i="44"/>
  <c r="S146" i="44"/>
  <c r="N145" i="44"/>
  <c r="S145" i="44" s="1"/>
  <c r="P147" i="44"/>
  <c r="R145" i="44" l="1"/>
  <c r="P146" i="44"/>
  <c r="T145" i="44"/>
  <c r="P145" i="44" l="1"/>
  <c r="C21" i="34" l="1"/>
  <c r="D21" i="34" l="1"/>
  <c r="C18" i="34" l="1"/>
  <c r="D18" i="34" l="1"/>
  <c r="C23" i="34" l="1"/>
  <c r="D23" i="34" l="1"/>
  <c r="C20" i="34" l="1"/>
  <c r="D20" i="34" l="1"/>
  <c r="AC19" i="82" l="1"/>
  <c r="AE13" i="82"/>
  <c r="AA19" i="82"/>
  <c r="AA14" i="82"/>
  <c r="AE21" i="82"/>
  <c r="AB17" i="82"/>
  <c r="AB13" i="82"/>
  <c r="AC17" i="82"/>
  <c r="AC13" i="82"/>
  <c r="AE19" i="82"/>
  <c r="AE16" i="82"/>
  <c r="AE12" i="82"/>
  <c r="AA17" i="82"/>
  <c r="AA13" i="82"/>
  <c r="AE20" i="82"/>
  <c r="AB16" i="82"/>
  <c r="AB12" i="82"/>
  <c r="AC16" i="82"/>
  <c r="AC12" i="82"/>
  <c r="AE17" i="82"/>
  <c r="AC21" i="82"/>
  <c r="AE15" i="82"/>
  <c r="AE11" i="82"/>
  <c r="AA16" i="82"/>
  <c r="AA12" i="82"/>
  <c r="AA21" i="82"/>
  <c r="AB15" i="82"/>
  <c r="AB11" i="82"/>
  <c r="AC15" i="82"/>
  <c r="AC11" i="82"/>
  <c r="AC20" i="82"/>
  <c r="AE14" i="82"/>
  <c r="AB21" i="82"/>
  <c r="AA15" i="82"/>
  <c r="AA11" i="82"/>
  <c r="AA20" i="82"/>
  <c r="AB14" i="82"/>
  <c r="AB20" i="82"/>
  <c r="AC14" i="82"/>
  <c r="AB19" i="82"/>
  <c r="Z13" i="82" l="1"/>
  <c r="Z15" i="82"/>
  <c r="AB18" i="82"/>
  <c r="Z16" i="82"/>
  <c r="AC10" i="82"/>
  <c r="Z21" i="82"/>
  <c r="AB10" i="82"/>
  <c r="AE18" i="82"/>
  <c r="Z20" i="82"/>
  <c r="Z14" i="82"/>
  <c r="AA10" i="82"/>
  <c r="Z11" i="82"/>
  <c r="Z12" i="82"/>
  <c r="AE10" i="82"/>
  <c r="Z17" i="82"/>
  <c r="Z19" i="82"/>
  <c r="AA18" i="82"/>
  <c r="AC18" i="82"/>
  <c r="AB22" i="82" l="1"/>
  <c r="AC40" i="82"/>
  <c r="AC42" i="82" s="1"/>
  <c r="Z18" i="82"/>
  <c r="AB4" i="82"/>
  <c r="AB40" i="82"/>
  <c r="AB42" i="82" s="1"/>
  <c r="AC22" i="82"/>
  <c r="AA22" i="82"/>
  <c r="AA40" i="82"/>
  <c r="AA42" i="82" s="1"/>
  <c r="AE40" i="82"/>
  <c r="AE42" i="82" s="1"/>
  <c r="AE22" i="82"/>
  <c r="Z10" i="82"/>
  <c r="Z40" i="82" l="1"/>
  <c r="Z22" i="82"/>
  <c r="Y41" i="82" l="1"/>
  <c r="H41" i="82" s="1"/>
  <c r="AJ40" i="82" l="1"/>
  <c r="AK40" i="82" s="1"/>
</calcChain>
</file>

<file path=xl/comments1.xml><?xml version="1.0" encoding="utf-8"?>
<comments xmlns="http://schemas.openxmlformats.org/spreadsheetml/2006/main">
  <authors>
    <author>Автор</author>
  </authors>
  <commentList>
    <comment ref="G7" authorId="0" shapeId="0">
      <text>
        <r>
          <rPr>
            <sz val="9"/>
            <color indexed="81"/>
            <rFont val="Tahoma"/>
            <family val="2"/>
            <charset val="204"/>
          </rPr>
          <t>Период, состоящий из 12 месяцев, предшествующих месяцу подачи заявки на установление сбытовой надбавки для ГП на расчетный период регулирования</t>
        </r>
      </text>
    </comment>
    <comment ref="E15" authorId="0" shapeId="0">
      <text>
        <r>
          <rPr>
            <sz val="9"/>
            <color indexed="81"/>
            <rFont val="Tahoma"/>
            <family val="2"/>
            <charset val="204"/>
          </rPr>
          <t xml:space="preserve">Приложение 6
</t>
        </r>
      </text>
    </comment>
    <comment ref="E18" authorId="0" shapeId="0">
      <text>
        <r>
          <rPr>
            <sz val="9"/>
            <color indexed="81"/>
            <rFont val="Tahoma"/>
            <family val="2"/>
            <charset val="204"/>
          </rPr>
          <t>приказ РСТ РК на 21г</t>
        </r>
      </text>
    </comment>
    <comment ref="E35" authorId="0" shapeId="0">
      <text>
        <r>
          <rPr>
            <b/>
            <sz val="9"/>
            <color indexed="81"/>
            <rFont val="Tahoma"/>
            <family val="2"/>
            <charset val="204"/>
          </rPr>
          <t>СБЫТиз 46 форм</t>
        </r>
      </text>
    </comment>
    <comment ref="G46" authorId="0" shapeId="0">
      <text>
        <r>
          <rPr>
            <b/>
            <sz val="9"/>
            <color indexed="81"/>
            <rFont val="Tahoma"/>
            <family val="2"/>
            <charset val="204"/>
          </rPr>
          <t>формула 13 МУ</t>
        </r>
      </text>
    </comment>
    <comment ref="E65" authorId="0" shapeId="0">
      <text>
        <r>
          <rPr>
            <sz val="9"/>
            <color indexed="81"/>
            <rFont val="Tahoma"/>
            <family val="2"/>
            <charset val="204"/>
          </rPr>
          <t>приказы РСТ_передача_2020_PEREDACHA LIM 2020(v1 0 1) правка с доп листами и ссылками_ население</t>
        </r>
      </text>
    </comment>
    <comment ref="E67" authorId="0" shapeId="0">
      <text>
        <r>
          <rPr>
            <b/>
            <sz val="9"/>
            <color indexed="81"/>
            <rFont val="Tahoma"/>
            <family val="2"/>
            <charset val="204"/>
          </rPr>
          <t>Приложение к отчетам по цене_население_оплачиваемая мощность</t>
        </r>
        <r>
          <rPr>
            <sz val="9"/>
            <color indexed="81"/>
            <rFont val="Tahoma"/>
            <family val="2"/>
            <charset val="204"/>
          </rPr>
          <t xml:space="preserve">
</t>
        </r>
      </text>
    </comment>
    <comment ref="E69" authorId="0" shapeId="0">
      <text>
        <r>
          <rPr>
            <b/>
            <sz val="9"/>
            <color indexed="81"/>
            <rFont val="Tahoma"/>
            <family val="2"/>
            <charset val="204"/>
          </rPr>
          <t xml:space="preserve">РEREDACHA LIM_ население_тариф ОДУ+АТС
</t>
        </r>
        <r>
          <rPr>
            <sz val="9"/>
            <color indexed="81"/>
            <rFont val="Tahoma"/>
            <family val="2"/>
            <charset val="204"/>
          </rPr>
          <t xml:space="preserve">
</t>
        </r>
      </text>
    </comment>
    <comment ref="E71" authorId="0" shapeId="0">
      <text>
        <r>
          <rPr>
            <b/>
            <sz val="9"/>
            <color indexed="81"/>
            <rFont val="Tahoma"/>
            <family val="2"/>
            <charset val="204"/>
          </rPr>
          <t>приложение 6
тариф</t>
        </r>
        <r>
          <rPr>
            <sz val="9"/>
            <color indexed="81"/>
            <rFont val="Tahoma"/>
            <family val="2"/>
            <charset val="204"/>
          </rPr>
          <t xml:space="preserve">
</t>
        </r>
      </text>
    </comment>
    <comment ref="E82" authorId="0" shapeId="0">
      <text>
        <r>
          <rPr>
            <b/>
            <sz val="9"/>
            <color indexed="81"/>
            <rFont val="Tahoma"/>
            <family val="2"/>
            <charset val="204"/>
          </rPr>
          <t>46ф ГП помесячно</t>
        </r>
        <r>
          <rPr>
            <sz val="9"/>
            <color indexed="81"/>
            <rFont val="Tahoma"/>
            <family val="2"/>
            <charset val="204"/>
          </rPr>
          <t xml:space="preserve">
разделIV</t>
        </r>
      </text>
    </comment>
    <comment ref="E84" authorId="0" shapeId="0">
      <text>
        <r>
          <rPr>
            <b/>
            <sz val="9"/>
            <color indexed="81"/>
            <rFont val="Tahoma"/>
            <family val="2"/>
            <charset val="204"/>
          </rPr>
          <t>46ф ГП помесячно</t>
        </r>
      </text>
    </comment>
    <comment ref="E85" authorId="0" shapeId="0">
      <text>
        <r>
          <rPr>
            <b/>
            <sz val="9"/>
            <color indexed="81"/>
            <rFont val="Tahoma"/>
            <family val="2"/>
            <charset val="204"/>
          </rPr>
          <t>46ф ГП помесячно</t>
        </r>
        <r>
          <rPr>
            <sz val="9"/>
            <color indexed="81"/>
            <rFont val="Tahoma"/>
            <family val="2"/>
            <charset val="204"/>
          </rPr>
          <t xml:space="preserve">
</t>
        </r>
      </text>
    </comment>
    <comment ref="E89" authorId="0" shapeId="0">
      <text>
        <r>
          <rPr>
            <b/>
            <sz val="9"/>
            <color indexed="81"/>
            <rFont val="Tahoma"/>
            <family val="2"/>
            <charset val="204"/>
          </rPr>
          <t>Приложение к отчетам по цене</t>
        </r>
        <r>
          <rPr>
            <sz val="9"/>
            <color indexed="81"/>
            <rFont val="Tahoma"/>
            <family val="2"/>
            <charset val="204"/>
          </rPr>
          <t xml:space="preserve">
</t>
        </r>
      </text>
    </comment>
    <comment ref="E120" authorId="0" shapeId="0">
      <text>
        <r>
          <rPr>
            <b/>
            <sz val="9"/>
            <color indexed="81"/>
            <rFont val="Tahoma"/>
            <family val="2"/>
            <charset val="204"/>
          </rPr>
          <t>Приказ ФАС от 17 декабря 2019 г. N 1685/19</t>
        </r>
        <r>
          <rPr>
            <sz val="9"/>
            <color indexed="81"/>
            <rFont val="Tahoma"/>
            <family val="2"/>
            <charset val="204"/>
          </rPr>
          <t xml:space="preserve">
на 2020 год</t>
        </r>
      </text>
    </comment>
    <comment ref="E121" authorId="0" shapeId="0">
      <text>
        <r>
          <rPr>
            <b/>
            <sz val="9"/>
            <color indexed="81"/>
            <rFont val="Tahoma"/>
            <family val="2"/>
            <charset val="204"/>
          </rPr>
          <t>Приказ ФАС от 17 декабря 2019 г. N 1685/19
на 2020 год</t>
        </r>
        <r>
          <rPr>
            <sz val="9"/>
            <color indexed="81"/>
            <rFont val="Tahoma"/>
            <family val="2"/>
            <charset val="204"/>
          </rPr>
          <t xml:space="preserve">
</t>
        </r>
      </text>
    </comment>
    <comment ref="E122" authorId="0" shapeId="0">
      <text>
        <r>
          <rPr>
            <b/>
            <sz val="9"/>
            <color indexed="81"/>
            <rFont val="Tahoma"/>
            <family val="2"/>
            <charset val="204"/>
          </rPr>
          <t>балансы ээ_2020_утв ФАС СПБ_ноябрь 19 край_население</t>
        </r>
        <r>
          <rPr>
            <sz val="9"/>
            <color indexed="81"/>
            <rFont val="Tahoma"/>
            <family val="2"/>
            <charset val="204"/>
          </rPr>
          <t xml:space="preserve">
</t>
        </r>
      </text>
    </comment>
    <comment ref="P144" authorId="0" shapeId="0">
      <text>
        <r>
          <rPr>
            <b/>
            <sz val="9"/>
            <color indexed="81"/>
            <rFont val="Tahoma"/>
            <family val="2"/>
            <charset val="204"/>
          </rPr>
          <t>формула 15 МУ</t>
        </r>
      </text>
    </comment>
  </commentList>
</comments>
</file>

<file path=xl/comments2.xml><?xml version="1.0" encoding="utf-8"?>
<comments xmlns="http://schemas.openxmlformats.org/spreadsheetml/2006/main">
  <authors>
    <author>Автор</author>
  </authors>
  <commentList>
    <comment ref="G7" authorId="0" shapeId="0">
      <text>
        <r>
          <rPr>
            <sz val="9"/>
            <color indexed="81"/>
            <rFont val="Tahoma"/>
            <family val="2"/>
            <charset val="204"/>
          </rPr>
          <t>Период, состоящий из 12 месяцев, предшествующих месяцу подачи заявки на установление сбытовой надбавки для ГП на расчетный период регулирования</t>
        </r>
      </text>
    </comment>
    <comment ref="N24" authorId="0" shapeId="0">
      <text>
        <r>
          <rPr>
            <b/>
            <sz val="9"/>
            <color indexed="81"/>
            <rFont val="Tahoma"/>
            <family val="2"/>
            <charset val="204"/>
          </rPr>
          <t>Автор:</t>
        </r>
        <r>
          <rPr>
            <sz val="9"/>
            <color indexed="81"/>
            <rFont val="Tahoma"/>
            <family val="2"/>
            <charset val="204"/>
          </rPr>
          <t xml:space="preserve">
В утв РСТ РК СН была разбивка по группам потребителей, менее 150 и от 150-670 кВт, </t>
        </r>
        <r>
          <rPr>
            <b/>
            <sz val="9"/>
            <color indexed="81"/>
            <rFont val="Tahoma"/>
            <family val="2"/>
            <charset val="204"/>
          </rPr>
          <t>Объединил их в 1 группу Менее 670 кВт</t>
        </r>
      </text>
    </comment>
    <comment ref="N36" authorId="0" shapeId="0">
      <text>
        <r>
          <rPr>
            <b/>
            <sz val="9"/>
            <color indexed="81"/>
            <rFont val="Tahoma"/>
            <family val="2"/>
            <charset val="204"/>
          </rPr>
          <t>Автор:</t>
        </r>
        <r>
          <rPr>
            <sz val="9"/>
            <color indexed="81"/>
            <rFont val="Tahoma"/>
            <family val="2"/>
            <charset val="204"/>
          </rPr>
          <t xml:space="preserve">
Без учета БУ</t>
        </r>
      </text>
    </comment>
    <comment ref="F147" authorId="0" shapeId="0">
      <text>
        <r>
          <rPr>
            <b/>
            <sz val="9"/>
            <color indexed="81"/>
            <rFont val="Tahoma"/>
            <family val="2"/>
            <charset val="204"/>
          </rPr>
          <t>Автор:</t>
        </r>
        <r>
          <rPr>
            <sz val="9"/>
            <color indexed="81"/>
            <rFont val="Tahoma"/>
            <family val="2"/>
            <charset val="204"/>
          </rPr>
          <t xml:space="preserve">
Стоял ТБР 2017 г. </t>
        </r>
      </text>
    </comment>
    <comment ref="L155" authorId="0" shapeId="0">
      <text>
        <r>
          <rPr>
            <b/>
            <sz val="9"/>
            <color indexed="81"/>
            <rFont val="Tahoma"/>
            <family val="2"/>
            <charset val="204"/>
          </rPr>
          <t>Автор:</t>
        </r>
        <r>
          <rPr>
            <sz val="9"/>
            <color indexed="81"/>
            <rFont val="Tahoma"/>
            <family val="2"/>
            <charset val="204"/>
          </rPr>
          <t xml:space="preserve">
Исправила под форму 3</t>
        </r>
      </text>
    </comment>
  </commentList>
</comments>
</file>

<file path=xl/comments3.xml><?xml version="1.0" encoding="utf-8"?>
<comments xmlns="http://schemas.openxmlformats.org/spreadsheetml/2006/main">
  <authors>
    <author>Автор</author>
  </authors>
  <commentList>
    <comment ref="G7" authorId="0" shapeId="0">
      <text>
        <r>
          <rPr>
            <sz val="9"/>
            <color indexed="81"/>
            <rFont val="Tahoma"/>
            <family val="2"/>
            <charset val="204"/>
          </rPr>
          <t>Период, состоящий из 12 месяцев, предшествующих месяцу подачи заявки на установление сбытовой надбавки для ГП на расчетный период регулирования</t>
        </r>
      </text>
    </comment>
    <comment ref="L29" authorId="0" shapeId="0">
      <text>
        <r>
          <rPr>
            <b/>
            <sz val="9"/>
            <color indexed="81"/>
            <rFont val="Tahoma"/>
            <family val="2"/>
            <charset val="204"/>
          </rPr>
          <t>Автор:</t>
        </r>
        <r>
          <rPr>
            <sz val="9"/>
            <color indexed="81"/>
            <rFont val="Tahoma"/>
            <family val="2"/>
            <charset val="204"/>
          </rPr>
          <t xml:space="preserve">
Исключено БУ </t>
        </r>
      </text>
    </comment>
  </commentList>
</comments>
</file>

<file path=xl/comments4.xml><?xml version="1.0" encoding="utf-8"?>
<comments xmlns="http://schemas.openxmlformats.org/spreadsheetml/2006/main">
  <authors>
    <author>Автор</author>
  </authors>
  <commentList>
    <comment ref="C4" authorId="0" shapeId="0">
      <text>
        <r>
          <rPr>
            <b/>
            <sz val="9"/>
            <color indexed="81"/>
            <rFont val="Tahoma"/>
            <family val="2"/>
            <charset val="204"/>
          </rPr>
          <t>1:</t>
        </r>
        <r>
          <rPr>
            <sz val="9"/>
            <color indexed="81"/>
            <rFont val="Tahoma"/>
            <family val="2"/>
            <charset val="204"/>
          </rPr>
          <t xml:space="preserve">
На 31.12.2021г</t>
        </r>
      </text>
    </comment>
    <comment ref="A19" authorId="0" shapeId="0">
      <text>
        <r>
          <rPr>
            <b/>
            <sz val="9"/>
            <color indexed="81"/>
            <rFont val="Tahoma"/>
            <family val="2"/>
            <charset val="204"/>
          </rPr>
          <t>1:</t>
        </r>
        <r>
          <rPr>
            <sz val="9"/>
            <color indexed="81"/>
            <rFont val="Tahoma"/>
            <family val="2"/>
            <charset val="204"/>
          </rPr>
          <t xml:space="preserve">
Согласно ЭЗ на 2021г по ГП.</t>
        </r>
      </text>
    </comment>
  </commentList>
</comments>
</file>

<file path=xl/comments5.xml><?xml version="1.0" encoding="utf-8"?>
<comments xmlns="http://schemas.openxmlformats.org/spreadsheetml/2006/main">
  <authors>
    <author>Автор</author>
  </authors>
  <commentList>
    <comment ref="G8" authorId="0" shapeId="0">
      <text>
        <r>
          <rPr>
            <sz val="9"/>
            <color indexed="81"/>
            <rFont val="Tahoma"/>
            <family val="2"/>
            <charset val="204"/>
          </rPr>
          <t xml:space="preserve">
Актуальный прогноз ИПЦ 2023 года - 1,06</t>
        </r>
      </text>
    </comment>
    <comment ref="E9" authorId="0" shapeId="0">
      <text>
        <r>
          <rPr>
            <sz val="13"/>
            <color indexed="81"/>
            <rFont val="Tahoma"/>
            <family val="2"/>
            <charset val="204"/>
          </rPr>
          <t xml:space="preserve">ИПЦ по факту </t>
        </r>
        <r>
          <rPr>
            <sz val="9"/>
            <color indexed="81"/>
            <rFont val="Tahoma"/>
            <family val="2"/>
            <charset val="204"/>
          </rPr>
          <t xml:space="preserve">
</t>
        </r>
      </text>
    </comment>
  </commentList>
</comments>
</file>

<file path=xl/comments6.xml><?xml version="1.0" encoding="utf-8"?>
<comments xmlns="http://schemas.openxmlformats.org/spreadsheetml/2006/main">
  <authors>
    <author>Автор</author>
  </authors>
  <commentList>
    <comment ref="B2" authorId="0" shapeId="0">
      <text>
        <r>
          <rPr>
            <b/>
            <sz val="9"/>
            <color indexed="81"/>
            <rFont val="Tahoma"/>
            <family val="2"/>
            <charset val="204"/>
          </rPr>
          <t>Автор:</t>
        </r>
        <r>
          <rPr>
            <sz val="9"/>
            <color indexed="81"/>
            <rFont val="Tahoma"/>
            <family val="2"/>
            <charset val="204"/>
          </rPr>
          <t xml:space="preserve">
Не направляем</t>
        </r>
      </text>
    </comment>
  </commentList>
</comments>
</file>

<file path=xl/comments7.xml><?xml version="1.0" encoding="utf-8"?>
<comments xmlns="http://schemas.openxmlformats.org/spreadsheetml/2006/main">
  <authors>
    <author>Автор</author>
  </authors>
  <commentList>
    <comment ref="A19" authorId="0" shapeId="0">
      <text>
        <r>
          <rPr>
            <b/>
            <sz val="9"/>
            <color indexed="81"/>
            <rFont val="Tahoma"/>
            <family val="2"/>
            <charset val="204"/>
          </rPr>
          <t>1:</t>
        </r>
        <r>
          <rPr>
            <sz val="9"/>
            <color indexed="81"/>
            <rFont val="Tahoma"/>
            <family val="2"/>
            <charset val="204"/>
          </rPr>
          <t xml:space="preserve">
Согласно ЭЗ на 2020г по ГП.</t>
        </r>
      </text>
    </comment>
  </commentList>
</comments>
</file>

<file path=xl/sharedStrings.xml><?xml version="1.0" encoding="utf-8"?>
<sst xmlns="http://schemas.openxmlformats.org/spreadsheetml/2006/main" count="1969" uniqueCount="428">
  <si>
    <t>Городское население</t>
  </si>
  <si>
    <t>Сельское население</t>
  </si>
  <si>
    <t>Исполнители коммунальных услуг</t>
  </si>
  <si>
    <t>Иные потребители, приравненные к населению</t>
  </si>
  <si>
    <t>Наименование показателя</t>
  </si>
  <si>
    <t>ВСЕГО</t>
  </si>
  <si>
    <t>х</t>
  </si>
  <si>
    <t>ИТОГО</t>
  </si>
  <si>
    <t xml:space="preserve"> Оплата труда</t>
  </si>
  <si>
    <t>Содержание помещений</t>
  </si>
  <si>
    <t>Печать и доставка документов</t>
  </si>
  <si>
    <t>Организация работы колл-центров, взаимодействие с потребителями (покупателями) через информационно-телекоммуникационную сеть "Интернет"</t>
  </si>
  <si>
    <t>Организация сбора и обработки показаний приборов учета</t>
  </si>
  <si>
    <t>Накладные расходы</t>
  </si>
  <si>
    <t>Обеспечение потребителю (покупателю) возможности внесения платы по договору энергоснабжения (купли-продажи (поставки) электрической энергии (мощности)) различными способами, в том числе непосредственно ГП без оплаты комиссии</t>
  </si>
  <si>
    <t>Население</t>
  </si>
  <si>
    <t>Прочие потребители</t>
  </si>
  <si>
    <t>менее 670 кВт</t>
  </si>
  <si>
    <t>от 670 кВт до 10 МВт</t>
  </si>
  <si>
    <t>не менее 10 МВт</t>
  </si>
  <si>
    <t>Сетевые организации</t>
  </si>
  <si>
    <t>амортизация</t>
  </si>
  <si>
    <t>налоги</t>
  </si>
  <si>
    <t>списание ДЗ</t>
  </si>
  <si>
    <t>процедура принятия ГП</t>
  </si>
  <si>
    <t>1 п/г</t>
  </si>
  <si>
    <t>2 п/г</t>
  </si>
  <si>
    <t>обслуживание заемных средств% от НВВ</t>
  </si>
  <si>
    <t>РСД% от НВВ</t>
  </si>
  <si>
    <t>Единица измерения</t>
  </si>
  <si>
    <t>год</t>
  </si>
  <si>
    <t>в том числе:</t>
  </si>
  <si>
    <t xml:space="preserve">менее 150 кВт </t>
  </si>
  <si>
    <t>менее 150 кВт</t>
  </si>
  <si>
    <t>тыс.руб.</t>
  </si>
  <si>
    <t>население</t>
  </si>
  <si>
    <t>1.1.</t>
  </si>
  <si>
    <t>1.2.</t>
  </si>
  <si>
    <t>1.3.</t>
  </si>
  <si>
    <t>2.1.</t>
  </si>
  <si>
    <t>2.2.</t>
  </si>
  <si>
    <t>3.</t>
  </si>
  <si>
    <t>всего</t>
  </si>
  <si>
    <t>1-е полугодие</t>
  </si>
  <si>
    <t>2-е полугодие</t>
  </si>
  <si>
    <t>прочие потребители</t>
  </si>
  <si>
    <t>6.1.</t>
  </si>
  <si>
    <t>6.2.</t>
  </si>
  <si>
    <t>6.3.</t>
  </si>
  <si>
    <t>Ед. изм.</t>
  </si>
  <si>
    <t>ВСЕГО постоянные расходы</t>
  </si>
  <si>
    <t>ВСЕГО переменные расходы</t>
  </si>
  <si>
    <t>ВСЕГО выпадающие</t>
  </si>
  <si>
    <t>ВСЕГО неподконтрольные расходы</t>
  </si>
  <si>
    <t>сетевые</t>
  </si>
  <si>
    <t>Расчетная прибыль</t>
  </si>
  <si>
    <t>капвложения</t>
  </si>
  <si>
    <t>выпадающие по сбыт надбавке до присвоения статуса ГП</t>
  </si>
  <si>
    <t>постоянные компоненты</t>
  </si>
  <si>
    <t>ИТОГО НВВ</t>
  </si>
  <si>
    <t>1.4.</t>
  </si>
  <si>
    <t>1.5.</t>
  </si>
  <si>
    <t>1.6.</t>
  </si>
  <si>
    <t>1.7.</t>
  </si>
  <si>
    <t>4.1.</t>
  </si>
  <si>
    <t>4.2.</t>
  </si>
  <si>
    <t>4.3.</t>
  </si>
  <si>
    <t>4.4.</t>
  </si>
  <si>
    <t>5.1.</t>
  </si>
  <si>
    <t>5.2.</t>
  </si>
  <si>
    <t>5.3.</t>
  </si>
  <si>
    <t>4</t>
  </si>
  <si>
    <t>5</t>
  </si>
  <si>
    <t>2018 год</t>
  </si>
  <si>
    <t>3.3.</t>
  </si>
  <si>
    <t>2.1</t>
  </si>
  <si>
    <t>2.3.</t>
  </si>
  <si>
    <t>№</t>
  </si>
  <si>
    <t>Гарантирующий поставщик</t>
  </si>
  <si>
    <t>2019 год</t>
  </si>
  <si>
    <t>2020 год</t>
  </si>
  <si>
    <t xml:space="preserve">Доля эталонной выручки гарантирующего поставщика в совокупной величине необходимой валовой выручки, </t>
  </si>
  <si>
    <t>Индекс изменения совокупной величины эталонной выручки (необходимой валовой выручки), %</t>
  </si>
  <si>
    <t>3.1.</t>
  </si>
  <si>
    <t>3.2.</t>
  </si>
  <si>
    <t>ИТОГО ГП 2 Калмэнерго</t>
  </si>
  <si>
    <t>ИТОГО ГП 1 Калмэнергосбыт</t>
  </si>
  <si>
    <t>График поэтапного доведения необходимой валовой выручки гарантирующего поставщика до эталонной выручки гарантирующего поставщика                          ПАО "МРСК Юга" (г.Элиста), утвержденный распоряжением Главы Республики Калмыкия от 25.12.2017г. №263-рг</t>
  </si>
  <si>
    <t>Расчет корректировок</t>
  </si>
  <si>
    <t>—</t>
  </si>
  <si>
    <t xml:space="preserve">N  п/п </t>
  </si>
  <si>
    <t>Расчетный период регулирования</t>
  </si>
  <si>
    <t>ИТОГО год</t>
  </si>
  <si>
    <t>Суммарный объем электрической энергии, поставляемой ГП населению и приравненным категориям в месяце m периода регулирования, определяемый в соответствии со сводным прогнозным балансом</t>
  </si>
  <si>
    <t>кВт*ч</t>
  </si>
  <si>
    <t>1.1</t>
  </si>
  <si>
    <t>- с коэффициентом 1</t>
  </si>
  <si>
    <t>О</t>
  </si>
  <si>
    <t>- с коэффициентом 0,7</t>
  </si>
  <si>
    <t>2</t>
  </si>
  <si>
    <t>Суммарный объем электрической энергии, поставляемой ГП населению в месяце m периода регулирования, фактический</t>
  </si>
  <si>
    <t>3</t>
  </si>
  <si>
    <t>Установленная на месяц m периода регулирования федеральным органом власти в области государственного регулирования тарифов индикативная цена на электрическую энергию для снабжения электрической энергией населения, в отношении субъекта Российской Федерации</t>
  </si>
  <si>
    <t>руб./кВт*ч</t>
  </si>
  <si>
    <t xml:space="preserve">Установленная на период регулирования, к которому относится месяц m, федеральным органом власти в области государственного регулирования тарифов индикативная цена на мощность для снабжения электрической энергией населения, в отношении субъекта Российской </t>
  </si>
  <si>
    <t>руб./ кВт</t>
  </si>
  <si>
    <t>Суммарный объем мощности, покупаемой ГП на оптовом рынке для снабжения населения в месяце m периода регулирования, определяемый в соответствии со сводным прогнозным балансом (с учетом покупки резервной мощности)</t>
  </si>
  <si>
    <t>кВт</t>
  </si>
  <si>
    <t>6</t>
  </si>
  <si>
    <t>Средневзвешенная стоимость покупки единицы электрической энергии (мощности) на оптовом рынке для целей обеспечения потребления населения ГП в периоде регулирования, к которому относится месяц m</t>
  </si>
  <si>
    <t>руб./ кВтч</t>
  </si>
  <si>
    <t>7</t>
  </si>
  <si>
    <t>Сбытовая надбавка ГП для населения на период регулирования</t>
  </si>
  <si>
    <t>8</t>
  </si>
  <si>
    <t>Плата за прочие услуги, являющиеся неотъемлемой частью процесса энергоснабжения, рассчитанная для ГП на период регулирования, к которому относится месяц m</t>
  </si>
  <si>
    <t>9</t>
  </si>
  <si>
    <t>Установленный на период регулирования, к которому относится месяц m, l-ый вид тарифа передачу электрической энергии для населения (с учетом предусмотренной законодательством дифференциации указанного тарифа на передачу)</t>
  </si>
  <si>
    <t>руб.</t>
  </si>
  <si>
    <t>Январь 2019 г.</t>
  </si>
  <si>
    <t>Февраль 2019 г.</t>
  </si>
  <si>
    <t>Март 2019 г.</t>
  </si>
  <si>
    <t>Апрель 2019 г.</t>
  </si>
  <si>
    <t>Май 2019 г.</t>
  </si>
  <si>
    <t>Июнь 2019 г.</t>
  </si>
  <si>
    <t>Июль 2019 г.</t>
  </si>
  <si>
    <t>Август 2019 г.</t>
  </si>
  <si>
    <t>Сентябрь 2019 г.</t>
  </si>
  <si>
    <t>Октябрь 2019 г.</t>
  </si>
  <si>
    <t>Ноябрь 2019 г.</t>
  </si>
  <si>
    <t>Декабрь 2019 г.</t>
  </si>
  <si>
    <t>Недополученная ("+"), излишне полученная ("-") НВВ по сбытовой надбавки для населения, рассчитываемой по формуле (13) МУ</t>
  </si>
  <si>
    <t>НАСЕЛЕНИЕ</t>
  </si>
  <si>
    <t>ПРОЧИЕ ПОТРЕБИТЕЛИ</t>
  </si>
  <si>
    <t xml:space="preserve">Объем электрической энергии, поставляемой ГП прочим потребителям , учтенный при установлении сбытовых надбавок </t>
  </si>
  <si>
    <t>670 кВт - 10 МВт</t>
  </si>
  <si>
    <t>более 10 МВт</t>
  </si>
  <si>
    <t>Период  i-2, предшествующих базовому периоду регулирования</t>
  </si>
  <si>
    <t>Стоимость одного киловатт-часа электрической энергии и мощности, которые приобретаются ГП на оптовом и розничном рынках, принятая при расчете сбытовых надбавок</t>
  </si>
  <si>
    <t>1</t>
  </si>
  <si>
    <t>Коэффициент параметров деятельности ГП</t>
  </si>
  <si>
    <t>Объем электрической энергии, поставляемой ГП прочим потребителям  фактический</t>
  </si>
  <si>
    <t>Стоимость одного киловатт-часа электрической энергии и мощности, которые приобретаются ГП на оптовом и розничном рынках фактические</t>
  </si>
  <si>
    <t>Доходность продаж (утверждено)</t>
  </si>
  <si>
    <t>Сбытовая надбавка ГП для прочих потребителей (фактическая)</t>
  </si>
  <si>
    <t>Недополученная ("+"), излишне полученная ("-") НВВ по сбытовой надбавки для прочих потребителей, рассчитываемой по формуле (66) МУ</t>
  </si>
  <si>
    <t>факт. индикативная цена на электрическую энергию для снабжения электрической энергией населения, в отношении субъекта Российской Федерации</t>
  </si>
  <si>
    <t xml:space="preserve">факт. индикативная цена на мощность для снабжения электрической энергией населения, в отношении субъекта Российской </t>
  </si>
  <si>
    <t>Суммарный объем мощности, покупаемой ГП на оптовом рынке для снабжения населения в месяце m периода регулирования,фактический</t>
  </si>
  <si>
    <t>Hide_range_89_2</t>
  </si>
  <si>
    <t>отклонение  стоимости покупки  электрической энергии (мощности) на оптовом рынке для целей обеспечения потребления населения ГП в периоде регулирования, к которому относится месяц m</t>
  </si>
  <si>
    <t>Установленный на период регулирования, к которому относится месяц m, l-ый вид тарифа на электрическую энергию (мощность) для населения и приравненных категорий в субъекте Российской Федерации, на территории которого располагается зона деятельности k-го ГП (с учетом предусмотренно</t>
  </si>
  <si>
    <t>Средневзвешенная стоимость покупки единицы электрической энергии (мощности) на оптовом рынке для целей обеспечения потребления населения ГП в периоде регулирования, к которому относится месяц m факт</t>
  </si>
  <si>
    <t>Средневзвешенная стоимость покупки единицы электрической энергии (мощности) на оптовом рынке для целей обеспечения потребления населения ГП в периоде регулирования, к которому относится месяц m  (формула 81)</t>
  </si>
  <si>
    <t>ТБР население</t>
  </si>
  <si>
    <t>факт. Население</t>
  </si>
  <si>
    <t>Недополученная ("+"), излишне полученная ("-") НВВ по сбытовой надбавки для сетевой орг (потери), рассчитываемой по формуле (82) МУ</t>
  </si>
  <si>
    <t>СЕТЕВЫЕ ОРГАНИЗАЦИИ</t>
  </si>
  <si>
    <t xml:space="preserve">Объем потерь электрической энергии, поставляемой ГП сетевым организациям, учтенный при установлении сбытовых надбавок </t>
  </si>
  <si>
    <t>Объем потерь электрической энергии, поставляемой ГП сетевым организациям, фактический в пределах баланса СПБ</t>
  </si>
  <si>
    <t>Сбытовая надбавка ГП для сетевых организаций, установленная</t>
  </si>
  <si>
    <t>Недополученная ("+"), излишне полученная ("-") НВВ по сбытовой надбавки в отношении сетевых оргнанизаций, рассчитываемой по формуле (78) МУ</t>
  </si>
  <si>
    <r>
      <t xml:space="preserve">Установленный на период регулирования, к которому относится месяц m, l-ый вид </t>
    </r>
    <r>
      <rPr>
        <b/>
        <u/>
        <sz val="9"/>
        <color indexed="8"/>
        <rFont val="Tahoma"/>
        <family val="2"/>
        <charset val="204"/>
      </rPr>
      <t xml:space="preserve">тарифа передачу электрической энергии для населения </t>
    </r>
    <r>
      <rPr>
        <sz val="9"/>
        <color indexed="8"/>
        <rFont val="Tahoma"/>
        <family val="2"/>
        <charset val="204"/>
      </rPr>
      <t>(с учетом предусмотренной законодательством дифференциации указанного тарифа на передачу)</t>
    </r>
  </si>
  <si>
    <t>5.4.</t>
  </si>
  <si>
    <t>Покупка электроэнергии по РД в отношении потребления населения и приравненных к нему групп потребителей</t>
  </si>
  <si>
    <t>Покупка электроэнергии и мощности по РД в отношении потребления населения и приравненных к нему групп потребителей</t>
  </si>
  <si>
    <t>Покупка  мощности  по РД в отношении потребления населения и приравненных к нему групп потребителей</t>
  </si>
  <si>
    <t>4.</t>
  </si>
  <si>
    <t>МВт*ч</t>
  </si>
  <si>
    <t>разница в объеме</t>
  </si>
  <si>
    <t>Плата за прочие услуги, являющиеся неотъемлемой частью процесса энергоснабжения, рассчитанная для ГП на период регулирования, к которому относится месяц m факт</t>
  </si>
  <si>
    <t>Чистая прибыль (убыток)</t>
  </si>
  <si>
    <t>Неподконтрольные расходы</t>
  </si>
  <si>
    <t>1.</t>
  </si>
  <si>
    <t>2.</t>
  </si>
  <si>
    <t>5.</t>
  </si>
  <si>
    <t>менее 670кВт</t>
  </si>
  <si>
    <t>сетевые орг.</t>
  </si>
  <si>
    <t>отпуск, МВтч</t>
  </si>
  <si>
    <t>нормативные потери</t>
  </si>
  <si>
    <t>доля</t>
  </si>
  <si>
    <t>отклонение НР</t>
  </si>
  <si>
    <t>6.</t>
  </si>
  <si>
    <t>7.1.</t>
  </si>
  <si>
    <t>7.2.</t>
  </si>
  <si>
    <t>5.5.</t>
  </si>
  <si>
    <t>Выручка по прочим</t>
  </si>
  <si>
    <t>Приложение №8</t>
  </si>
  <si>
    <t>Плановая покупка электроэнергии и мощности по РД в отношении потребления населения и приравненных к нему групп потребителей</t>
  </si>
  <si>
    <t>1.2</t>
  </si>
  <si>
    <t>2.2</t>
  </si>
  <si>
    <t>9.1.</t>
  </si>
  <si>
    <t>9.2.</t>
  </si>
  <si>
    <t>10.1.</t>
  </si>
  <si>
    <t>10.2.</t>
  </si>
  <si>
    <t>10.3.</t>
  </si>
  <si>
    <t xml:space="preserve">                                                                                                                                                                                                                                                                                                                                                                                                                                                                                                                                                                                                                                                                                                                                                                                                                                                                                                                                                                                                                                                                                                                                                                                                                                                                                                                                                                                                                                                                                                                                                                                                                                                                                                </t>
  </si>
  <si>
    <t>Выпадающие доходы ГП, связанные с установлением регулируемых тарифов на э/энергию для населения, учитываемые при установлении сбытовых надбавок для сетевых ораганизаций</t>
  </si>
  <si>
    <t>к утв 2020 год согласно графика</t>
  </si>
  <si>
    <t>итого</t>
  </si>
  <si>
    <t>НВВ с учетом п. 56 МУ</t>
  </si>
  <si>
    <t>2021г</t>
  </si>
  <si>
    <t>2021 год</t>
  </si>
  <si>
    <t>1 п/г 2021г.</t>
  </si>
  <si>
    <t>Филиал ПАО "Россети Юг" - "Калмэнерго"</t>
  </si>
  <si>
    <t>1 п/г 2019 г.</t>
  </si>
  <si>
    <t>2 п/г 2019 г.</t>
  </si>
  <si>
    <t xml:space="preserve">150-670 кВт </t>
  </si>
  <si>
    <t>Сбытовая надбавка ГП для прочих потребителей на период регулирования</t>
  </si>
  <si>
    <t>Менее 670 кВт</t>
  </si>
  <si>
    <t>свыше 10 МВт</t>
  </si>
  <si>
    <t>1пг</t>
  </si>
  <si>
    <t>2пг</t>
  </si>
  <si>
    <t>недополученные доходы</t>
  </si>
  <si>
    <t>ИТОГО эталонная НВВ</t>
  </si>
  <si>
    <t>Приложение № 1</t>
  </si>
  <si>
    <t>к предложению о размере цен (тарифов), долгосрочных параметров регулирования</t>
  </si>
  <si>
    <t xml:space="preserve"> Информация об организации</t>
  </si>
  <si>
    <t>Полное наименование</t>
  </si>
  <si>
    <t>Филиал публичного  акционерного общества «Россети Юг» - «Калмэнерго»</t>
  </si>
  <si>
    <t>Сокращенное наименование</t>
  </si>
  <si>
    <t>Место нахождения</t>
  </si>
  <si>
    <t>Северная промзона, г. Элиста,  Республика Калмыкия, 358007</t>
  </si>
  <si>
    <t>Фактический адрес</t>
  </si>
  <si>
    <t>ИНН</t>
  </si>
  <si>
    <t>6164266561</t>
  </si>
  <si>
    <t>КПП</t>
  </si>
  <si>
    <t>081602001</t>
  </si>
  <si>
    <t>Ф.И.О. руководителя</t>
  </si>
  <si>
    <t>Адрес электронной почты</t>
  </si>
  <si>
    <t>Контактный телефон</t>
  </si>
  <si>
    <t xml:space="preserve">  (84722)  4-24-10 </t>
  </si>
  <si>
    <t>Факс</t>
  </si>
  <si>
    <t>(84722) 4-41-96</t>
  </si>
  <si>
    <t>Приложение № 3
к предложению о размере цен (тарифов), долгосрочных параметров регулирования</t>
  </si>
  <si>
    <t>№ 
п/п</t>
  </si>
  <si>
    <t>Наименование показателей</t>
  </si>
  <si>
    <t>Объемы полезного отпуска электрической энергии - всего</t>
  </si>
  <si>
    <t>населению и приравненным к нему категориям потребителей</t>
  </si>
  <si>
    <t>тыс. кВт·ч</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</si>
  <si>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</si>
  <si>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</si>
  <si>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</si>
  <si>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</si>
  <si>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</si>
  <si>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</si>
  <si>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</si>
  <si>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</si>
  <si>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</si>
  <si>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</si>
  <si>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</si>
  <si>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</si>
  <si>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</si>
  <si>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</si>
  <si>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</si>
  <si>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</si>
  <si>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</si>
  <si>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</si>
  <si>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</si>
  <si>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</si>
  <si>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</si>
  <si>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</si>
  <si>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</si>
  <si>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</si>
  <si>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</si>
  <si>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</si>
  <si>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</si>
  <si>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</si>
  <si>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</si>
  <si>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</si>
  <si>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</si>
  <si>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</si>
  <si>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</si>
  <si>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</si>
  <si>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 xml:space="preserve">Количество обслуживаемых договоров - всего </t>
  </si>
  <si>
    <t>тыс. штук</t>
  </si>
  <si>
    <t>с населением и приравненными к нему категориями потребителей</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</si>
  <si>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</si>
  <si>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не менее 670 кВт</t>
  </si>
  <si>
    <t>от 670 кВт до 10 МВт*</t>
  </si>
  <si>
    <t>с сетевыми организациями, приобретающими электрическую энергию в целях компенсации потерь электрической энергии в сетях</t>
  </si>
  <si>
    <t xml:space="preserve">Количество точек учета по обслуживаемым договорам - всего </t>
  </si>
  <si>
    <t>штук</t>
  </si>
  <si>
    <t>по населению и приравненными к нему категориями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</si>
  <si>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</si>
  <si>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от 670 кВт до 10 МВт**</t>
  </si>
  <si>
    <t>Количество точек подключения</t>
  </si>
  <si>
    <t>Необходимая валовая выручка гарантирующего поставщика</t>
  </si>
  <si>
    <t>тыс. рублей</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</si>
  <si>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</si>
  <si>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</si>
  <si>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</si>
  <si>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</si>
  <si>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</si>
  <si>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Реквизиты отраслевого тарифного соглашения (дата утверждения, срок действия)</t>
  </si>
  <si>
    <t>7.</t>
  </si>
  <si>
    <t>Проценты по обслуживанию кредитов</t>
  </si>
  <si>
    <t>8.</t>
  </si>
  <si>
    <t>Резерв по сомнительным долгам</t>
  </si>
  <si>
    <t>9.</t>
  </si>
  <si>
    <t>Необходимые расходы из прибыли</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</si>
  <si>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</si>
  <si>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</si>
  <si>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</si>
  <si>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</si>
  <si>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</si>
  <si>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</si>
  <si>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 указаны только договоры по прочим потребителям</t>
  </si>
  <si>
    <t>** включая точки учета по сетевым организациям</t>
  </si>
  <si>
    <t>Приложение № 5
к предложению о размере цен (тарифов), долгосрочных параметров регулирования</t>
  </si>
  <si>
    <t>Единица изменения</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</si>
  <si>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</si>
  <si>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</si>
  <si>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руб./МВт·ч</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</si>
  <si>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</si>
  <si>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величина сбытовой надбавки для тарифной группы потребителей "прочие потребители"</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</si>
  <si>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</si>
  <si>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дельта по неподконтрольным расходам</t>
  </si>
  <si>
    <t>2022г</t>
  </si>
  <si>
    <t>Предложение предприятия на 2022 г.</t>
  </si>
  <si>
    <t>Январь 2020 г.</t>
  </si>
  <si>
    <t>Февраль 2020 г.</t>
  </si>
  <si>
    <t>Март 2020 г.</t>
  </si>
  <si>
    <t>Апрель 2020 г.</t>
  </si>
  <si>
    <t>Май 2020 г.</t>
  </si>
  <si>
    <t>Июнь 2020 г.</t>
  </si>
  <si>
    <t>Июль 2020 г.</t>
  </si>
  <si>
    <t>Август 2020 г.</t>
  </si>
  <si>
    <t>Сентябрь 2020 г.</t>
  </si>
  <si>
    <t>Октябрь 2020 г.</t>
  </si>
  <si>
    <t>Ноябрь 2020 г.</t>
  </si>
  <si>
    <t>Декабрь 2020 г.</t>
  </si>
  <si>
    <t>2022 год</t>
  </si>
  <si>
    <t>2022 год Эталонные затраты</t>
  </si>
  <si>
    <t>Выпадающие доходы ГП, связанные с установлением регулируемых тарифов на электрическую энергию для населения (п.56 МУ) за 2019 год</t>
  </si>
  <si>
    <t>Выпадающие доходы ГП, связанные с установлением регулируемых тарифов на электрическую энергию для населения (п.56 МУ) за 2020 год</t>
  </si>
  <si>
    <t>Выпадающие доходы ГП, связанные с установлением регулируемых тарифов на электрическую энергию для населения (п.56 МУ) за 2021 год</t>
  </si>
  <si>
    <t>2020г</t>
  </si>
  <si>
    <t>Списание ДЗ</t>
  </si>
  <si>
    <t>5.6.</t>
  </si>
  <si>
    <t>5.7.</t>
  </si>
  <si>
    <t>5.8.</t>
  </si>
  <si>
    <t>2022 год с учетом ИПЦ</t>
  </si>
  <si>
    <t xml:space="preserve">ИПЦ </t>
  </si>
  <si>
    <t>2019г</t>
  </si>
  <si>
    <r>
      <t xml:space="preserve">Изменение </t>
    </r>
    <r>
      <rPr>
        <b/>
        <sz val="12"/>
        <color rgb="FFFF0000"/>
        <rFont val="Times New Roman"/>
        <family val="1"/>
        <charset val="204"/>
      </rPr>
      <t xml:space="preserve">(корректировка) </t>
    </r>
    <r>
      <rPr>
        <sz val="11"/>
        <color theme="1"/>
        <rFont val="Times New Roman"/>
        <family val="1"/>
        <charset val="204"/>
      </rPr>
      <t>, шт.</t>
    </r>
  </si>
  <si>
    <t>количество точек поставки ТБР 2020, шт.</t>
  </si>
  <si>
    <t>количество точек поставки факт 2020, шт.</t>
  </si>
  <si>
    <r>
      <t>Эталонные затраты ГП,</t>
    </r>
    <r>
      <rPr>
        <b/>
        <u/>
        <sz val="11"/>
        <color theme="1"/>
        <rFont val="Times New Roman"/>
        <family val="1"/>
        <charset val="204"/>
      </rPr>
      <t xml:space="preserve"> тыс.рублей </t>
    </r>
    <r>
      <rPr>
        <b/>
        <sz val="11"/>
        <color theme="1"/>
        <rFont val="Times New Roman"/>
        <family val="1"/>
        <charset val="204"/>
      </rPr>
      <t xml:space="preserve"> (в ценах 2020 г.)</t>
    </r>
  </si>
  <si>
    <r>
      <t xml:space="preserve">ИПЦ </t>
    </r>
    <r>
      <rPr>
        <b/>
        <sz val="16"/>
        <color rgb="FFFF0000"/>
        <rFont val="Times New Roman"/>
        <family val="1"/>
        <charset val="204"/>
      </rPr>
      <t xml:space="preserve">факт </t>
    </r>
    <r>
      <rPr>
        <sz val="11"/>
        <rFont val="Times New Roman"/>
        <family val="1"/>
        <charset val="204"/>
      </rPr>
      <t xml:space="preserve"> (2017г=1,037*2018г=1,0287, 2019 г - 1,045; 2020г=1,032)</t>
    </r>
  </si>
  <si>
    <t>РАСЧЕТ ЭТАЛОННОЙ НЕОБХОДИМОЙ ВАЛОВОЙ ВЫРУЧКИ ГП  ПАО "Россети Юг" (г.Элиста) на 2021г.</t>
  </si>
  <si>
    <r>
      <t xml:space="preserve">Эталоны затрат ГП для  </t>
    </r>
    <r>
      <rPr>
        <b/>
        <sz val="11"/>
        <color rgb="FFFF0000"/>
        <rFont val="Times New Roman"/>
        <family val="1"/>
        <charset val="204"/>
      </rPr>
      <t>ПЕРВОГО</t>
    </r>
    <r>
      <rPr>
        <b/>
        <sz val="11"/>
        <color theme="1"/>
        <rFont val="Times New Roman"/>
        <family val="1"/>
        <charset val="204"/>
      </rPr>
      <t xml:space="preserve">  масштаба деятельности ГП, </t>
    </r>
    <r>
      <rPr>
        <b/>
        <u/>
        <sz val="11"/>
        <color theme="1"/>
        <rFont val="Times New Roman"/>
        <family val="1"/>
        <charset val="204"/>
      </rPr>
      <t>рублей на точку поставки</t>
    </r>
    <r>
      <rPr>
        <b/>
        <sz val="11"/>
        <color theme="1"/>
        <rFont val="Times New Roman"/>
        <family val="1"/>
        <charset val="204"/>
      </rPr>
      <t xml:space="preserve"> (в ценах 2016 г.)</t>
    </r>
  </si>
  <si>
    <r>
      <t xml:space="preserve">ИПЦ </t>
    </r>
    <r>
      <rPr>
        <b/>
        <sz val="16"/>
        <color rgb="FFFF0000"/>
        <rFont val="Times New Roman"/>
        <family val="1"/>
        <charset val="204"/>
      </rPr>
      <t xml:space="preserve">план </t>
    </r>
    <r>
      <rPr>
        <sz val="11"/>
        <rFont val="Times New Roman"/>
        <family val="1"/>
        <charset val="204"/>
      </rPr>
      <t xml:space="preserve">  (2017г=1,037*2018г=1,029, 2019 г. =1,047; 2020г.=1,03)</t>
    </r>
  </si>
  <si>
    <r>
      <t xml:space="preserve">Эталоны затрат ГП для  ТРЕТЬЕГО  масштаба деятельности ГП, </t>
    </r>
    <r>
      <rPr>
        <b/>
        <u/>
        <sz val="11"/>
        <color theme="1"/>
        <rFont val="Times New Roman"/>
        <family val="1"/>
        <charset val="204"/>
      </rPr>
      <t>рублей на точку поставки</t>
    </r>
    <r>
      <rPr>
        <b/>
        <sz val="11"/>
        <color theme="1"/>
        <rFont val="Times New Roman"/>
        <family val="1"/>
        <charset val="204"/>
      </rPr>
      <t xml:space="preserve"> (в ценах 2016 г.)</t>
    </r>
  </si>
  <si>
    <t>КОРРЕКТИРОВКА ПО НЕПОДКОНТРОЛЬНЫМ</t>
  </si>
  <si>
    <t>Бугаев Мерген Александрович</t>
  </si>
  <si>
    <t>priem@ke.rosseti-yug.ru</t>
  </si>
  <si>
    <t>Фактические показатели 
за 2021 год</t>
  </si>
  <si>
    <t xml:space="preserve">Показатели, утвержденные 
на 2022 г. </t>
  </si>
  <si>
    <t>Предложения 
на расчетный период регулирования (2023 год)</t>
  </si>
  <si>
    <t>Фактические показатели за 2021 год</t>
  </si>
  <si>
    <t>Показатели, утвержденные на 2022 год *</t>
  </si>
  <si>
    <t>Предложения на расчетный период регулирования 2023 год</t>
  </si>
  <si>
    <t>2023 год</t>
  </si>
  <si>
    <t>Предложение предприятия на 2023 г.</t>
  </si>
  <si>
    <t>ИТОГО ТБР 2021</t>
  </si>
  <si>
    <t>факт 2021</t>
  </si>
  <si>
    <t>количество точек поставки ТБР 2021, шт.</t>
  </si>
  <si>
    <t>количество точек поставки факт 2021, шт.</t>
  </si>
  <si>
    <t>РАСЧЕТ ЭТАЛОННОЙ НЕОБХОДИМОЙ ВАЛОВОЙ ВЫРУЧКИ ГП  ПАО "Россети Юг" (г.Элиста) на 2023г.</t>
  </si>
  <si>
    <r>
      <t>Эталонные затраты ГП,</t>
    </r>
    <r>
      <rPr>
        <b/>
        <u/>
        <sz val="11"/>
        <color theme="1"/>
        <rFont val="Times New Roman"/>
        <family val="1"/>
        <charset val="204"/>
      </rPr>
      <t xml:space="preserve"> тыс.рублей </t>
    </r>
    <r>
      <rPr>
        <b/>
        <sz val="11"/>
        <color theme="1"/>
        <rFont val="Times New Roman"/>
        <family val="1"/>
        <charset val="204"/>
      </rPr>
      <t xml:space="preserve"> (в ценах 2021 г.)</t>
    </r>
  </si>
  <si>
    <r>
      <t xml:space="preserve">ИПЦ </t>
    </r>
    <r>
      <rPr>
        <b/>
        <sz val="11"/>
        <color rgb="FFFF0000"/>
        <rFont val="Times New Roman"/>
        <family val="1"/>
        <charset val="204"/>
      </rPr>
      <t xml:space="preserve">План </t>
    </r>
    <r>
      <rPr>
        <sz val="11"/>
        <rFont val="Times New Roman"/>
        <family val="1"/>
        <charset val="204"/>
      </rPr>
      <t xml:space="preserve"> (2017г=1,037*2018г=1,0287* 2019г =1,045*2020г=1,032* 2021=1,036)</t>
    </r>
  </si>
  <si>
    <t>Остаток  неучтенных расходов в 2019-2021гг, подлежащих  к  учету в 2022г с учетом индексации на ИПЦ</t>
  </si>
  <si>
    <t>Индекс потребительских цен</t>
  </si>
  <si>
    <t>5.9.</t>
  </si>
  <si>
    <t>Выпадающие доходы ГП, связанные с установлением регулируемых тарифов на электрическую энергию для населения (п.56 МУ) за 2022 год</t>
  </si>
  <si>
    <t>менее 670 факт 2021г</t>
  </si>
  <si>
    <t>2 п/г 2021 г.</t>
  </si>
  <si>
    <t>Январь 2021 г.</t>
  </si>
  <si>
    <t>Февраль 2021 г.</t>
  </si>
  <si>
    <t>Март 2021 г.</t>
  </si>
  <si>
    <t>Апрель 2021 г.</t>
  </si>
  <si>
    <t>Май 2021 г.</t>
  </si>
  <si>
    <t>Июнь 2021 г.</t>
  </si>
  <si>
    <t>Июль 2021 г.</t>
  </si>
  <si>
    <t>Август 2021 г.</t>
  </si>
  <si>
    <t>Сентябрь 2021 г.</t>
  </si>
  <si>
    <t>Октябрь 2021 г.</t>
  </si>
  <si>
    <t>Ноябрь 2021 г.</t>
  </si>
  <si>
    <t>Декабрь 2021 г.</t>
  </si>
  <si>
    <r>
      <t xml:space="preserve">ИПЦ </t>
    </r>
    <r>
      <rPr>
        <b/>
        <sz val="16"/>
        <color rgb="FFFF0000"/>
        <rFont val="Times New Roman"/>
        <family val="1"/>
        <charset val="204"/>
      </rPr>
      <t xml:space="preserve">факт </t>
    </r>
    <r>
      <rPr>
        <sz val="11"/>
        <rFont val="Times New Roman"/>
        <family val="1"/>
        <charset val="204"/>
      </rPr>
      <t xml:space="preserve"> (2017г=1,037*2018г=1,0287, 2019 г - 1,045; 2020г=1,034; 2021=1,0669)</t>
    </r>
  </si>
  <si>
    <t xml:space="preserve">Объем электрической энергии, поставляемой ГП прочим потребителям, учтенный при установлении сбытовых надбавок </t>
  </si>
  <si>
    <t>Предложение предприятия на 2019 г.</t>
  </si>
  <si>
    <t>Январь 2018 г.</t>
  </si>
  <si>
    <t>Февраль 2018 г.</t>
  </si>
  <si>
    <t>Март 2018 г.</t>
  </si>
  <si>
    <t>Апрель 2018 г.</t>
  </si>
  <si>
    <t>Май 2018 г.</t>
  </si>
  <si>
    <t>Июнь 2018 г.</t>
  </si>
  <si>
    <t>Июль 2018 г.</t>
  </si>
  <si>
    <t>Август 2018 г.</t>
  </si>
  <si>
    <t>Сентябрь 2018 г.</t>
  </si>
  <si>
    <t>Октябрь 2018 г.</t>
  </si>
  <si>
    <t>Ноябрь 2018 г.</t>
  </si>
  <si>
    <t>Декабрь 2018 г.</t>
  </si>
  <si>
    <t>1 п/г 2018 г.</t>
  </si>
  <si>
    <t>2 п/г 2018 г.</t>
  </si>
  <si>
    <t>150-670 кВт</t>
  </si>
  <si>
    <t>менее 670</t>
  </si>
  <si>
    <t>от 670-10</t>
  </si>
  <si>
    <t>более 10</t>
  </si>
  <si>
    <r>
      <t xml:space="preserve">менее 150 кВт </t>
    </r>
    <r>
      <rPr>
        <sz val="9"/>
        <color rgb="FFFF0000"/>
        <rFont val="Tahoma"/>
        <family val="2"/>
        <charset val="204"/>
      </rPr>
      <t>(менее 670)</t>
    </r>
  </si>
  <si>
    <r>
      <t xml:space="preserve">150-670 кВт </t>
    </r>
    <r>
      <rPr>
        <sz val="9"/>
        <color rgb="FFFF0000"/>
        <rFont val="Tahoma"/>
        <family val="2"/>
        <charset val="204"/>
      </rPr>
      <t>(менее 670)</t>
    </r>
  </si>
  <si>
    <t>Предложение предприятия на 2020 г.</t>
  </si>
  <si>
    <t>Учтено в НВВ на 2021 год в части корректировки по прочим потребителям</t>
  </si>
  <si>
    <t>к учету в НВВ на 2023 год по категории менее 670 кВт</t>
  </si>
  <si>
    <t>ИТОГО ТБР 2018</t>
  </si>
  <si>
    <t>факт 2018</t>
  </si>
  <si>
    <t>Предложение предприятия на 2021 г.</t>
  </si>
  <si>
    <t>ИТОГО ТБР 2019</t>
  </si>
  <si>
    <t>факт 2019</t>
  </si>
  <si>
    <t>к учету в НВВ на 2023 год</t>
  </si>
  <si>
    <t>по категории менее 670 кВт</t>
  </si>
  <si>
    <t>на 2023 год с учетом ИПЦ</t>
  </si>
  <si>
    <t>***</t>
  </si>
  <si>
    <t xml:space="preserve">*** предложения на расчетный период регулирования по показателю не указываются, так как их расчет не предусмотрен Методическими указаниями по расчету сбытовых надбавок гарантирующих поставщиков с использованием метода сравнения аналогов, утвержденными Приказом ФАС России от 21.11.2017 № 1554/17.  </t>
  </si>
  <si>
    <t>Отраслевое тарифное соглашение в электроэнергетике РФ утверждено 20 апреля 2022 года и распространяет свое действие на 2022-2024 гг. Зарегистрировано в Федеральной службе по труду и занятости 18 мая 2022 г., регистрационный № 10/22-24</t>
  </si>
  <si>
    <t>Раздел 3. Цены (тарифы) по регулируемым видам деятельности филиала ПАО "Россети Юг"  (зона деятельности "город Элиста) - ГП 1</t>
  </si>
  <si>
    <t>Раздел 2. Основные показатели деятельности гарантирующих поставщиков  ПАО "Россети Юг"  (зона деятельности "город Элиста) - ГП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</si>
</sst>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 _₽_-;\-* #,##0.00\ _₽_-;_-* &quot;-&quot;??\ _₽_-;_-@_-"/>
    <numFmt numFmtId="165" formatCode="_-* #,##0.00\ _р_._-;\-* #,##0.00\ _р_._-;_-* &quot;-&quot;??\ _р_._-;_-@_-"/>
    <numFmt numFmtId="166" formatCode="_-* #,##0.00_р_._-;\-* #,##0.00_р_._-;_-* &quot;-&quot;??_р_._-;_-@_-"/>
    <numFmt numFmtId="167" formatCode="#,##0.000"/>
    <numFmt numFmtId="168" formatCode="#,##0.0000"/>
    <numFmt numFmtId="169" formatCode="#,##0.00000000"/>
    <numFmt numFmtId="170" formatCode="#,##0.00000"/>
    <numFmt numFmtId="171" formatCode="0.000"/>
    <numFmt numFmtId="172" formatCode="0.0000"/>
    <numFmt numFmtId="173" formatCode="#,##0.0"/>
    <numFmt numFmtId="174" formatCode="&quot;$&quot;#,##0_);[Red]\(&quot;$&quot;#,##0\)"/>
    <numFmt numFmtId="175" formatCode="_-* #,##0.00[$€-1]_-;\-* #,##0.00[$€-1]_-;_-* &quot;-&quot;??[$€-1]_-"/>
    <numFmt numFmtId="176" formatCode="#,##0.000000"/>
    <numFmt numFmtId="177" formatCode="0.00000"/>
    <numFmt numFmtId="178" formatCode="0.0%"/>
    <numFmt numFmtId="179" formatCode="#,##0.00;[Red]\-#,##0.00;_(* &quot;-&quot;??_)"/>
    <numFmt numFmtId="180" formatCode="#,##0.00_ ;[Red]\-#,##0.00\ "/>
    <numFmt numFmtId="181" formatCode="0.000000"/>
    <numFmt numFmtId="182" formatCode="0.0000000"/>
  </numFmts>
  <fonts count="8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Calibri"/>
      <family val="2"/>
      <scheme val="minor"/>
    </font>
    <font>
      <b/>
      <u/>
      <sz val="9"/>
      <color indexed="12"/>
      <name val="Tahoma"/>
      <family val="2"/>
      <charset val="204"/>
    </font>
    <font>
      <b/>
      <sz val="9"/>
      <name val="Tahoma"/>
      <family val="2"/>
      <charset val="204"/>
    </font>
    <font>
      <sz val="9"/>
      <name val="Tahoma"/>
      <family val="2"/>
      <charset val="204"/>
    </font>
    <font>
      <sz val="11"/>
      <color theme="1"/>
      <name val="Times New Roman"/>
      <family val="1"/>
      <charset val="204"/>
    </font>
    <font>
      <b/>
      <sz val="11"/>
      <color theme="1"/>
      <name val="Times New Roman"/>
      <family val="1"/>
      <charset val="204"/>
    </font>
    <font>
      <sz val="14"/>
      <color theme="1"/>
      <name val="Times New Roman"/>
      <family val="1"/>
      <charset val="204"/>
    </font>
    <font>
      <b/>
      <sz val="11"/>
      <color theme="1"/>
      <name val="Calibri"/>
      <family val="2"/>
      <charset val="204"/>
      <scheme val="minor"/>
    </font>
    <font>
      <sz val="9"/>
      <color theme="1"/>
      <name val="Times New Roman"/>
      <family val="1"/>
      <charset val="204"/>
    </font>
    <font>
      <sz val="10"/>
      <name val="Times New Roman"/>
      <family val="1"/>
      <charset val="204"/>
    </font>
    <font>
      <i/>
      <sz val="10"/>
      <name val="Times New Roman"/>
      <family val="1"/>
      <charset val="204"/>
    </font>
    <font>
      <sz val="10"/>
      <name val="Arial Cyr"/>
      <charset val="204"/>
    </font>
    <font>
      <sz val="10"/>
      <name val="Arial Cyr"/>
      <family val="2"/>
      <charset val="204"/>
    </font>
    <font>
      <b/>
      <sz val="9"/>
      <color indexed="81"/>
      <name val="Tahoma"/>
      <family val="2"/>
      <charset val="204"/>
    </font>
    <font>
      <sz val="9"/>
      <color indexed="81"/>
      <name val="Tahoma"/>
      <family val="2"/>
      <charset val="204"/>
    </font>
    <font>
      <sz val="10"/>
      <name val="Helv"/>
    </font>
    <font>
      <sz val="10"/>
      <name val="MS Sans Serif"/>
      <family val="2"/>
      <charset val="204"/>
    </font>
    <font>
      <sz val="8"/>
      <name val="Helv"/>
      <charset val="204"/>
    </font>
    <font>
      <sz val="12"/>
      <name val="Arial"/>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1"/>
      <color indexed="8"/>
      <name val="Calibri"/>
      <family val="2"/>
      <charset val="204"/>
    </font>
    <font>
      <sz val="10"/>
      <name val="Tahoma"/>
      <family val="2"/>
      <charset val="204"/>
    </font>
    <font>
      <sz val="11"/>
      <name val="Tahoma"/>
      <family val="2"/>
      <charset val="204"/>
    </font>
    <font>
      <sz val="9"/>
      <color indexed="11"/>
      <name val="Tahoma"/>
      <family val="2"/>
      <charset val="204"/>
    </font>
    <font>
      <u/>
      <sz val="9"/>
      <color indexed="12"/>
      <name val="Tahoma"/>
      <family val="2"/>
      <charset val="204"/>
    </font>
    <font>
      <sz val="10"/>
      <name val="Helv"/>
      <charset val="204"/>
    </font>
    <font>
      <sz val="8"/>
      <name val="Arial"/>
      <family val="2"/>
      <charset val="204"/>
    </font>
    <font>
      <b/>
      <sz val="14"/>
      <name val="Franklin Gothic Medium"/>
      <family val="2"/>
      <charset val="204"/>
    </font>
    <font>
      <sz val="10"/>
      <name val="Arial"/>
      <family val="2"/>
      <charset val="204"/>
    </font>
    <font>
      <b/>
      <sz val="11"/>
      <color rgb="FFFF0000"/>
      <name val="Times New Roman"/>
      <family val="1"/>
      <charset val="204"/>
    </font>
    <font>
      <sz val="11"/>
      <name val="Times New Roman"/>
      <family val="1"/>
      <charset val="204"/>
    </font>
    <font>
      <sz val="9"/>
      <color indexed="8"/>
      <name val="Tahoma"/>
      <family val="2"/>
      <charset val="204"/>
    </font>
    <font>
      <b/>
      <sz val="9"/>
      <color indexed="8"/>
      <name val="Tahoma"/>
      <family val="2"/>
      <charset val="204"/>
    </font>
    <font>
      <b/>
      <sz val="14"/>
      <color theme="1"/>
      <name val="Times New Roman"/>
      <family val="1"/>
      <charset val="204"/>
    </font>
    <font>
      <b/>
      <sz val="18"/>
      <color theme="1"/>
      <name val="Times New Roman"/>
      <family val="1"/>
      <charset val="204"/>
    </font>
    <font>
      <b/>
      <u/>
      <sz val="11"/>
      <color theme="1"/>
      <name val="Times New Roman"/>
      <family val="1"/>
      <charset val="204"/>
    </font>
    <font>
      <b/>
      <sz val="11"/>
      <color theme="1"/>
      <name val="Calibri"/>
      <family val="2"/>
      <scheme val="minor"/>
    </font>
    <font>
      <sz val="12"/>
      <name val="Times New Roman"/>
      <family val="1"/>
      <charset val="204"/>
    </font>
    <font>
      <b/>
      <sz val="16"/>
      <color rgb="FFFF0000"/>
      <name val="Times New Roman"/>
      <family val="1"/>
      <charset val="204"/>
    </font>
    <font>
      <i/>
      <sz val="12"/>
      <name val="Times New Roman"/>
      <family val="1"/>
      <charset val="204"/>
    </font>
    <font>
      <b/>
      <sz val="12"/>
      <color theme="1"/>
      <name val="Calibri"/>
      <family val="2"/>
      <charset val="204"/>
      <scheme val="minor"/>
    </font>
    <font>
      <sz val="12"/>
      <color rgb="FFFF0000"/>
      <name val="Times New Roman"/>
      <family val="1"/>
      <charset val="204"/>
    </font>
    <font>
      <b/>
      <sz val="12"/>
      <color rgb="FFFF0000"/>
      <name val="Times New Roman"/>
      <family val="1"/>
      <charset val="204"/>
    </font>
    <font>
      <sz val="16"/>
      <color theme="1"/>
      <name val="Times New Roman"/>
      <family val="1"/>
      <charset val="204"/>
    </font>
    <font>
      <i/>
      <sz val="9"/>
      <color indexed="8"/>
      <name val="Tahoma"/>
      <family val="2"/>
      <charset val="204"/>
    </font>
    <font>
      <b/>
      <sz val="16"/>
      <color theme="1"/>
      <name val="Calibri"/>
      <family val="2"/>
      <scheme val="minor"/>
    </font>
    <font>
      <sz val="11"/>
      <color rgb="FFFF0000"/>
      <name val="Times New Roman"/>
      <family val="1"/>
      <charset val="204"/>
    </font>
    <font>
      <sz val="9"/>
      <color indexed="9"/>
      <name val="Tahoma"/>
      <family val="2"/>
      <charset val="204"/>
    </font>
    <font>
      <b/>
      <sz val="9"/>
      <color theme="1" tint="0.499984740745262"/>
      <name val="Tahoma"/>
      <family val="2"/>
      <charset val="204"/>
    </font>
    <font>
      <sz val="9"/>
      <color theme="1"/>
      <name val="Tahoma"/>
      <family val="2"/>
      <charset val="204"/>
    </font>
    <font>
      <sz val="9"/>
      <color indexed="55"/>
      <name val="Tahoma"/>
      <family val="2"/>
      <charset val="204"/>
    </font>
    <font>
      <sz val="10"/>
      <color indexed="55"/>
      <name val="Wingdings 2"/>
      <family val="1"/>
      <charset val="2"/>
    </font>
    <font>
      <b/>
      <sz val="9"/>
      <color indexed="62"/>
      <name val="Tahoma"/>
      <family val="2"/>
      <charset val="204"/>
    </font>
    <font>
      <sz val="8"/>
      <name val="Arial"/>
      <family val="2"/>
    </font>
    <font>
      <sz val="11"/>
      <name val="Calibri"/>
      <family val="2"/>
      <scheme val="minor"/>
    </font>
    <font>
      <b/>
      <u/>
      <sz val="9"/>
      <color indexed="8"/>
      <name val="Tahoma"/>
      <family val="2"/>
      <charset val="204"/>
    </font>
    <font>
      <sz val="11"/>
      <color indexed="8"/>
      <name val="Times New Roman"/>
      <family val="1"/>
      <charset val="204"/>
    </font>
    <font>
      <sz val="9"/>
      <color rgb="FF002060"/>
      <name val="Tahoma"/>
      <family val="2"/>
      <charset val="204"/>
    </font>
    <font>
      <sz val="9"/>
      <color rgb="FFFF0000"/>
      <name val="Tahoma"/>
      <family val="2"/>
      <charset val="204"/>
    </font>
    <font>
      <i/>
      <sz val="11"/>
      <color theme="1"/>
      <name val="Calibri"/>
      <family val="2"/>
      <scheme val="minor"/>
    </font>
    <font>
      <b/>
      <sz val="14"/>
      <name val="Times New Roman"/>
      <family val="1"/>
      <charset val="204"/>
    </font>
    <font>
      <sz val="13"/>
      <name val="Times New Roman"/>
      <family val="1"/>
      <charset val="204"/>
    </font>
    <font>
      <sz val="14"/>
      <name val="Times New Roman"/>
      <family val="1"/>
      <charset val="204"/>
    </font>
    <font>
      <sz val="14"/>
      <name val="Arial Cyr"/>
      <charset val="204"/>
    </font>
    <font>
      <sz val="10"/>
      <color indexed="9"/>
      <name val="Times New Roman"/>
      <family val="1"/>
      <charset val="204"/>
    </font>
    <font>
      <sz val="16"/>
      <name val="Times New Roman"/>
      <family val="1"/>
      <charset val="204"/>
    </font>
    <font>
      <sz val="16"/>
      <color indexed="8"/>
      <name val="Times New Roman"/>
      <family val="1"/>
      <charset val="204"/>
    </font>
    <font>
      <i/>
      <sz val="16"/>
      <color indexed="8"/>
      <name val="Times New Roman"/>
      <family val="1"/>
      <charset val="204"/>
    </font>
    <font>
      <i/>
      <sz val="16"/>
      <name val="Times New Roman"/>
      <family val="1"/>
      <charset val="204"/>
    </font>
    <font>
      <sz val="12"/>
      <color rgb="FFC00000"/>
      <name val="Times New Roman"/>
      <family val="1"/>
      <charset val="204"/>
    </font>
    <font>
      <b/>
      <i/>
      <sz val="14"/>
      <name val="Times New Roman"/>
      <family val="1"/>
      <charset val="204"/>
    </font>
    <font>
      <sz val="13"/>
      <color indexed="81"/>
      <name val="Tahoma"/>
      <family val="2"/>
      <charset val="204"/>
    </font>
    <font>
      <b/>
      <sz val="16"/>
      <color theme="1"/>
      <name val="Calibri"/>
      <family val="2"/>
      <charset val="204"/>
      <scheme val="minor"/>
    </font>
  </fonts>
  <fills count="2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CCFFFF"/>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theme="0"/>
        <bgColor indexed="64"/>
      </patternFill>
    </fill>
    <fill>
      <patternFill patternType="solid">
        <fgColor rgb="FFFF66FF"/>
        <bgColor indexed="64"/>
      </patternFill>
    </fill>
    <fill>
      <patternFill patternType="solid">
        <fgColor theme="9" tint="0.59999389629810485"/>
        <bgColor indexed="64"/>
      </patternFill>
    </fill>
    <fill>
      <patternFill patternType="solid">
        <fgColor indexed="14"/>
        <bgColor indexed="64"/>
      </patternFill>
    </fill>
    <fill>
      <patternFill patternType="solid">
        <fgColor rgb="FFFFC000"/>
        <bgColor indexed="64"/>
      </patternFill>
    </fill>
    <fill>
      <patternFill patternType="lightDown">
        <fgColor theme="0" tint="-0.24994659260841701"/>
        <bgColor indexed="65"/>
      </patternFill>
    </fill>
    <fill>
      <patternFill patternType="lightDown">
        <fgColor indexed="22"/>
      </patternFill>
    </fill>
    <fill>
      <patternFill patternType="lightDown">
        <fgColor indexed="22"/>
        <bgColor rgb="FFCCFFFF"/>
      </patternFill>
    </fill>
    <fill>
      <patternFill patternType="solid">
        <fgColor rgb="FFFF0000"/>
        <bgColor indexed="64"/>
      </patternFill>
    </fill>
    <fill>
      <patternFill patternType="solid">
        <fgColor rgb="FFFF3399"/>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right/>
      <top/>
      <bottom style="thin">
        <color indexed="64"/>
      </bottom>
      <diagonal/>
    </border>
    <border>
      <left style="thin">
        <color indexed="64"/>
      </left>
      <right/>
      <top/>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theme="0" tint="-0.34998626667073579"/>
      </left>
      <right/>
      <top/>
      <bottom/>
      <diagonal/>
    </border>
    <border>
      <left style="thin">
        <color indexed="22"/>
      </left>
      <right style="thin">
        <color indexed="22"/>
      </right>
      <top/>
      <bottom/>
      <diagonal/>
    </border>
    <border>
      <left/>
      <right/>
      <top style="thin">
        <color indexed="22"/>
      </top>
      <bottom style="thin">
        <color indexed="22"/>
      </bottom>
      <diagonal/>
    </border>
    <border>
      <left style="thin">
        <color indexed="22"/>
      </left>
      <right/>
      <top style="thin">
        <color indexed="22"/>
      </top>
      <bottom/>
      <diagonal/>
    </border>
    <border>
      <left style="thin">
        <color indexed="22"/>
      </left>
      <right style="thin">
        <color indexed="22"/>
      </right>
      <top/>
      <bottom style="thin">
        <color indexed="22"/>
      </bottom>
      <diagonal/>
    </border>
    <border>
      <left/>
      <right style="thin">
        <color indexed="22"/>
      </right>
      <top/>
      <bottom/>
      <diagonal/>
    </border>
    <border>
      <left style="thin">
        <color indexed="24"/>
      </left>
      <right style="thin">
        <color indexed="24"/>
      </right>
      <top style="thin">
        <color indexed="24"/>
      </top>
      <bottom style="thin">
        <color indexed="24"/>
      </bottom>
      <diagonal/>
    </border>
    <border>
      <left style="thin">
        <color indexed="24"/>
      </left>
      <right/>
      <top style="thin">
        <color indexed="24"/>
      </top>
      <bottom style="thin">
        <color indexed="2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22"/>
      </bottom>
      <diagonal/>
    </border>
    <border>
      <left style="thin">
        <color indexed="64"/>
      </left>
      <right style="thin">
        <color indexed="64"/>
      </right>
      <top/>
      <bottom style="medium">
        <color indexed="64"/>
      </bottom>
      <diagonal/>
    </border>
    <border>
      <left style="thin">
        <color indexed="22"/>
      </left>
      <right/>
      <top/>
      <bottom style="thin">
        <color indexed="22"/>
      </bottom>
      <diagonal/>
    </border>
    <border>
      <left/>
      <right style="thin">
        <color indexed="22"/>
      </right>
      <top style="thin">
        <color indexed="22"/>
      </top>
      <bottom/>
      <diagonal/>
    </border>
    <border>
      <left/>
      <right style="thin">
        <color indexed="22"/>
      </right>
      <top/>
      <bottom style="thin">
        <color indexed="22"/>
      </bottom>
      <diagonal/>
    </border>
    <border>
      <left/>
      <right style="thin">
        <color indexed="64"/>
      </right>
      <top style="thin">
        <color indexed="22"/>
      </top>
      <bottom/>
      <diagonal/>
    </border>
    <border>
      <left/>
      <right style="thin">
        <color indexed="64"/>
      </right>
      <top/>
      <bottom style="thin">
        <color indexed="22"/>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4"/>
      </left>
      <right/>
      <top/>
      <bottom style="thin">
        <color indexed="24"/>
      </bottom>
      <diagonal/>
    </border>
    <border>
      <left style="thin">
        <color indexed="64"/>
      </left>
      <right style="medium">
        <color indexed="64"/>
      </right>
      <top/>
      <bottom/>
      <diagonal/>
    </border>
    <border>
      <left/>
      <right/>
      <top style="medium">
        <color indexed="64"/>
      </top>
      <bottom/>
      <diagonal/>
    </border>
    <border>
      <left/>
      <right style="thin">
        <color indexed="22"/>
      </right>
      <top style="thin">
        <color indexed="22"/>
      </top>
      <bottom style="thin">
        <color indexed="22"/>
      </bottom>
      <diagonal/>
    </border>
    <border>
      <left style="thin">
        <color indexed="24"/>
      </left>
      <right/>
      <top style="thin">
        <color indexed="24"/>
      </top>
      <bottom/>
      <diagonal/>
    </border>
    <border>
      <left style="thin">
        <color indexed="24"/>
      </left>
      <right/>
      <top/>
      <bottom/>
      <diagonal/>
    </border>
  </borders>
  <cellStyleXfs count="73">
    <xf numFmtId="0" fontId="0" fillId="0" borderId="0"/>
    <xf numFmtId="0" fontId="8" fillId="2" borderId="2" applyNumberFormat="0" applyFont="0" applyFill="0" applyAlignment="0" applyProtection="0">
      <alignment horizontal="center" vertical="center" wrapText="1"/>
    </xf>
    <xf numFmtId="9" fontId="6" fillId="0" borderId="0" applyFont="0" applyFill="0" applyBorder="0" applyAlignment="0" applyProtection="0"/>
    <xf numFmtId="0" fontId="17" fillId="0" borderId="0"/>
    <xf numFmtId="0" fontId="17" fillId="0" borderId="0"/>
    <xf numFmtId="0" fontId="18" fillId="0" borderId="0"/>
    <xf numFmtId="49" fontId="9" fillId="0" borderId="0" applyBorder="0">
      <alignment vertical="top"/>
    </xf>
    <xf numFmtId="0" fontId="21" fillId="0" borderId="0"/>
    <xf numFmtId="175" fontId="21" fillId="0" borderId="0"/>
    <xf numFmtId="0" fontId="3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0" fontId="30" fillId="0" borderId="13" applyNumberFormat="0" applyAlignment="0">
      <protection locked="0"/>
    </xf>
    <xf numFmtId="174" fontId="22" fillId="0" borderId="0" applyFont="0" applyFill="0" applyBorder="0" applyAlignment="0" applyProtection="0"/>
    <xf numFmtId="0" fontId="26" fillId="0" borderId="0" applyFill="0" applyBorder="0" applyProtection="0">
      <alignment vertical="center"/>
    </xf>
    <xf numFmtId="0" fontId="27" fillId="0" borderId="0" applyNumberFormat="0" applyFill="0" applyBorder="0" applyAlignment="0" applyProtection="0">
      <alignment vertical="top"/>
      <protection locked="0"/>
    </xf>
    <xf numFmtId="0" fontId="30" fillId="13" borderId="13" applyNumberFormat="0" applyAlignment="0"/>
    <xf numFmtId="0" fontId="28" fillId="0" borderId="0" applyNumberFormat="0" applyFill="0" applyBorder="0" applyAlignment="0" applyProtection="0">
      <alignment vertical="top"/>
      <protection locked="0"/>
    </xf>
    <xf numFmtId="0" fontId="24" fillId="0" borderId="0" applyNumberFormat="0" applyFill="0" applyBorder="0" applyAlignment="0" applyProtection="0"/>
    <xf numFmtId="0" fontId="23" fillId="0" borderId="0"/>
    <xf numFmtId="0" fontId="26" fillId="0" borderId="0" applyFill="0" applyBorder="0" applyProtection="0">
      <alignment vertical="center"/>
    </xf>
    <xf numFmtId="0" fontId="26" fillId="0" borderId="0" applyFill="0" applyBorder="0" applyProtection="0">
      <alignment vertical="center"/>
    </xf>
    <xf numFmtId="49" fontId="31" fillId="14" borderId="14" applyNumberFormat="0">
      <alignment horizontal="center" vertical="center"/>
    </xf>
    <xf numFmtId="0" fontId="25" fillId="15" borderId="13" applyNumberFormat="0" applyAlignment="0" applyProtection="0"/>
    <xf numFmtId="0" fontId="3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6" fillId="0" borderId="0" applyBorder="0">
      <alignment horizontal="center" vertical="center" wrapText="1"/>
    </xf>
    <xf numFmtId="0" fontId="8" fillId="0" borderId="6" applyBorder="0">
      <alignment horizontal="center" vertical="center" wrapText="1"/>
    </xf>
    <xf numFmtId="4" fontId="9" fillId="4" borderId="1" applyBorder="0">
      <alignment horizontal="right"/>
    </xf>
    <xf numFmtId="49" fontId="9" fillId="0" borderId="0" applyBorder="0">
      <alignment vertical="top"/>
    </xf>
    <xf numFmtId="49" fontId="9" fillId="0" borderId="0" applyBorder="0">
      <alignment vertical="top"/>
    </xf>
    <xf numFmtId="0" fontId="29" fillId="0" borderId="0"/>
    <xf numFmtId="0" fontId="32" fillId="16" borderId="0" applyNumberFormat="0" applyBorder="0" applyAlignment="0">
      <alignment horizontal="left" vertical="center"/>
    </xf>
    <xf numFmtId="0" fontId="17" fillId="0" borderId="0"/>
    <xf numFmtId="49" fontId="9" fillId="16" borderId="0" applyBorder="0">
      <alignment vertical="top"/>
    </xf>
    <xf numFmtId="0" fontId="9" fillId="0" borderId="0">
      <alignment horizontal="left" vertical="center"/>
    </xf>
    <xf numFmtId="0" fontId="9" fillId="0" borderId="0">
      <alignment horizontal="left" vertical="center"/>
    </xf>
    <xf numFmtId="0" fontId="21" fillId="0" borderId="0"/>
    <xf numFmtId="4" fontId="9" fillId="3" borderId="0" applyBorder="0">
      <alignment horizontal="right"/>
    </xf>
    <xf numFmtId="4" fontId="9" fillId="3" borderId="12" applyBorder="0">
      <alignment horizontal="right"/>
    </xf>
    <xf numFmtId="4" fontId="9" fillId="3" borderId="1" applyFont="0" applyBorder="0">
      <alignment horizontal="right"/>
    </xf>
    <xf numFmtId="166" fontId="17" fillId="0" borderId="0" applyFont="0" applyFill="0" applyBorder="0" applyAlignment="0" applyProtection="0"/>
    <xf numFmtId="0" fontId="3" fillId="0" borderId="0"/>
    <xf numFmtId="9" fontId="17" fillId="0" borderId="0" applyFont="0" applyFill="0" applyBorder="0" applyAlignment="0" applyProtection="0"/>
    <xf numFmtId="4" fontId="9" fillId="20" borderId="17" applyAlignment="0">
      <alignment vertical="center"/>
    </xf>
    <xf numFmtId="4" fontId="40" fillId="2" borderId="17">
      <alignment horizontal="right" vertical="center"/>
      <protection locked="0"/>
    </xf>
    <xf numFmtId="9"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6" fontId="37" fillId="0" borderId="0" applyFill="0" applyBorder="0" applyAlignment="0" applyProtection="0"/>
    <xf numFmtId="0" fontId="62" fillId="0" borderId="0"/>
    <xf numFmtId="0" fontId="46" fillId="0" borderId="0"/>
    <xf numFmtId="0" fontId="2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4" fontId="9" fillId="4" borderId="21" applyBorder="0">
      <alignment horizontal="right"/>
    </xf>
    <xf numFmtId="0" fontId="1" fillId="0" borderId="0"/>
    <xf numFmtId="0" fontId="1" fillId="0" borderId="0"/>
    <xf numFmtId="9" fontId="1" fillId="0" borderId="0" applyFont="0" applyFill="0" applyBorder="0" applyAlignment="0" applyProtection="0"/>
    <xf numFmtId="166" fontId="17" fillId="0" borderId="0" applyFont="0" applyFill="0" applyBorder="0" applyAlignment="0" applyProtection="0"/>
    <xf numFmtId="164" fontId="1" fillId="0" borderId="0" applyFont="0" applyFill="0" applyBorder="0" applyAlignment="0" applyProtection="0"/>
    <xf numFmtId="4" fontId="9" fillId="3" borderId="21" applyFont="0" applyBorder="0">
      <alignment horizontal="right"/>
    </xf>
  </cellStyleXfs>
  <cellXfs count="663">
    <xf numFmtId="0" fontId="0" fillId="0" borderId="0" xfId="0"/>
    <xf numFmtId="0" fontId="10" fillId="0" borderId="0" xfId="0" applyFont="1" applyAlignment="1">
      <alignment vertical="center" wrapText="1"/>
    </xf>
    <xf numFmtId="0" fontId="11" fillId="0" borderId="0" xfId="0" applyFont="1" applyAlignment="1">
      <alignment vertical="center" wrapText="1"/>
    </xf>
    <xf numFmtId="4" fontId="0" fillId="0" borderId="0" xfId="0" applyNumberFormat="1"/>
    <xf numFmtId="0" fontId="10" fillId="0" borderId="0" xfId="0" applyFont="1"/>
    <xf numFmtId="171" fontId="0" fillId="0" borderId="0" xfId="0" applyNumberFormat="1"/>
    <xf numFmtId="4" fontId="10" fillId="0" borderId="0" xfId="0" applyNumberFormat="1" applyFont="1" applyAlignment="1">
      <alignment vertical="center" wrapText="1"/>
    </xf>
    <xf numFmtId="168" fontId="0" fillId="0" borderId="0" xfId="0" applyNumberFormat="1"/>
    <xf numFmtId="0" fontId="4" fillId="0" borderId="0" xfId="0" applyFont="1" applyAlignment="1">
      <alignment horizontal="left" wrapText="1"/>
    </xf>
    <xf numFmtId="0" fontId="10" fillId="0" borderId="21" xfId="0" applyFont="1" applyBorder="1"/>
    <xf numFmtId="0" fontId="0" fillId="0" borderId="21" xfId="0" applyBorder="1"/>
    <xf numFmtId="0" fontId="45" fillId="0" borderId="0" xfId="0" applyFont="1"/>
    <xf numFmtId="0" fontId="0" fillId="0" borderId="0" xfId="0" applyAlignment="1">
      <alignment horizontal="center"/>
    </xf>
    <xf numFmtId="4" fontId="10" fillId="0" borderId="21" xfId="0" applyNumberFormat="1" applyFont="1" applyBorder="1" applyAlignment="1">
      <alignment vertical="center"/>
    </xf>
    <xf numFmtId="0" fontId="53" fillId="0" borderId="21" xfId="1" applyFont="1" applyFill="1" applyBorder="1" applyAlignment="1" applyProtection="1">
      <alignment horizontal="center" vertical="center" wrapText="1"/>
    </xf>
    <xf numFmtId="0" fontId="10" fillId="0" borderId="21" xfId="0" applyFont="1" applyBorder="1" applyAlignment="1">
      <alignment horizontal="center" vertical="center" wrapText="1"/>
    </xf>
    <xf numFmtId="0" fontId="42" fillId="0" borderId="0" xfId="0" applyFont="1" applyAlignment="1">
      <alignment horizontal="center" vertical="center"/>
    </xf>
    <xf numFmtId="0" fontId="14" fillId="0" borderId="21" xfId="0" applyFont="1" applyBorder="1" applyAlignment="1">
      <alignment horizontal="center" vertical="center" wrapText="1"/>
    </xf>
    <xf numFmtId="0" fontId="0" fillId="0" borderId="0" xfId="0" applyFont="1"/>
    <xf numFmtId="0" fontId="11" fillId="0" borderId="21" xfId="0" applyFont="1" applyBorder="1" applyAlignment="1">
      <alignment horizontal="center" vertical="center" wrapText="1"/>
    </xf>
    <xf numFmtId="0" fontId="11" fillId="0" borderId="21" xfId="0" applyFont="1" applyBorder="1" applyAlignment="1">
      <alignment vertical="center" wrapText="1"/>
    </xf>
    <xf numFmtId="0" fontId="10" fillId="0" borderId="21" xfId="0" applyFont="1" applyBorder="1" applyAlignment="1">
      <alignment vertical="center" wrapText="1"/>
    </xf>
    <xf numFmtId="0" fontId="54" fillId="0" borderId="0" xfId="0" applyFont="1"/>
    <xf numFmtId="0" fontId="4" fillId="0" borderId="30" xfId="0" applyFont="1" applyBorder="1" applyAlignment="1">
      <alignment horizontal="left" wrapText="1"/>
    </xf>
    <xf numFmtId="0" fontId="5" fillId="12" borderId="30" xfId="0" applyFont="1" applyFill="1" applyBorder="1" applyAlignment="1">
      <alignment horizontal="left" wrapText="1"/>
    </xf>
    <xf numFmtId="0" fontId="5" fillId="12" borderId="31" xfId="0" applyFont="1" applyFill="1" applyBorder="1" applyAlignment="1">
      <alignment horizontal="left" wrapText="1"/>
    </xf>
    <xf numFmtId="0" fontId="4" fillId="0" borderId="30" xfId="0" applyFont="1" applyBorder="1" applyAlignment="1">
      <alignment horizontal="center" wrapText="1"/>
    </xf>
    <xf numFmtId="0" fontId="5" fillId="12" borderId="30" xfId="0" applyFont="1" applyFill="1" applyBorder="1" applyAlignment="1">
      <alignment horizontal="center" wrapText="1"/>
    </xf>
    <xf numFmtId="16" fontId="4" fillId="0" borderId="30" xfId="0" applyNumberFormat="1" applyFont="1" applyBorder="1" applyAlignment="1">
      <alignment horizontal="center" wrapText="1"/>
    </xf>
    <xf numFmtId="0" fontId="5" fillId="12" borderId="31" xfId="0" applyFont="1" applyFill="1" applyBorder="1" applyAlignment="1">
      <alignment horizontal="center" wrapText="1"/>
    </xf>
    <xf numFmtId="2" fontId="11" fillId="0" borderId="21" xfId="0" applyNumberFormat="1" applyFont="1" applyBorder="1" applyAlignment="1">
      <alignment horizontal="center" vertical="center" wrapText="1"/>
    </xf>
    <xf numFmtId="2" fontId="10" fillId="0" borderId="21" xfId="0" applyNumberFormat="1" applyFont="1" applyBorder="1" applyAlignment="1">
      <alignment horizontal="center" vertical="center" wrapText="1"/>
    </xf>
    <xf numFmtId="178" fontId="11" fillId="0" borderId="21" xfId="2" applyNumberFormat="1" applyFont="1" applyBorder="1" applyAlignment="1">
      <alignment horizontal="center" vertical="center" wrapText="1"/>
    </xf>
    <xf numFmtId="0" fontId="10" fillId="0" borderId="21" xfId="0" applyFont="1" applyBorder="1" applyAlignment="1">
      <alignment horizontal="center"/>
    </xf>
    <xf numFmtId="2" fontId="10" fillId="0" borderId="21" xfId="0" applyNumberFormat="1" applyFont="1" applyBorder="1"/>
    <xf numFmtId="0" fontId="40" fillId="17" borderId="21" xfId="1" applyFont="1" applyFill="1" applyBorder="1" applyAlignment="1" applyProtection="1">
      <alignment horizontal="center" vertical="center" wrapText="1"/>
    </xf>
    <xf numFmtId="172" fontId="11" fillId="0" borderId="21" xfId="0" applyNumberFormat="1" applyFont="1" applyBorder="1" applyAlignment="1">
      <alignment horizontal="center" vertical="center" wrapText="1"/>
    </xf>
    <xf numFmtId="10" fontId="11" fillId="0" borderId="21" xfId="2" applyNumberFormat="1" applyFont="1" applyBorder="1" applyAlignment="1">
      <alignment horizontal="center" vertical="center" wrapText="1"/>
    </xf>
    <xf numFmtId="10" fontId="10" fillId="0" borderId="21" xfId="2" applyNumberFormat="1"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center" vertical="center"/>
    </xf>
    <xf numFmtId="0" fontId="56" fillId="0" borderId="0" xfId="0" applyFont="1" applyAlignment="1">
      <alignment horizontal="left" vertical="center"/>
    </xf>
    <xf numFmtId="0" fontId="0" fillId="0" borderId="38" xfId="0" applyFont="1" applyBorder="1" applyAlignment="1">
      <alignment horizontal="left" vertical="center"/>
    </xf>
    <xf numFmtId="0" fontId="0" fillId="0" borderId="38" xfId="0" applyFont="1" applyBorder="1" applyAlignment="1">
      <alignment horizontal="center" vertical="center"/>
    </xf>
    <xf numFmtId="0" fontId="57" fillId="6" borderId="0" xfId="0" applyFont="1" applyFill="1" applyBorder="1" applyAlignment="1" applyProtection="1">
      <alignment horizontal="center" vertical="center" wrapText="1"/>
    </xf>
    <xf numFmtId="0" fontId="0" fillId="0" borderId="42" xfId="0" applyFont="1" applyBorder="1" applyAlignment="1">
      <alignment horizontal="left" vertical="center"/>
    </xf>
    <xf numFmtId="0" fontId="0" fillId="0" borderId="42" xfId="0" applyFont="1" applyBorder="1" applyAlignment="1">
      <alignment horizontal="center" vertical="center"/>
    </xf>
    <xf numFmtId="0" fontId="40" fillId="0" borderId="38" xfId="1" applyFont="1" applyFill="1" applyBorder="1" applyAlignment="1" applyProtection="1">
      <alignment horizontal="center" vertical="center" wrapText="1"/>
    </xf>
    <xf numFmtId="0" fontId="40" fillId="0" borderId="45" xfId="1" applyFont="1" applyFill="1" applyBorder="1" applyAlignment="1" applyProtection="1">
      <alignment horizontal="center" vertical="center" wrapText="1"/>
    </xf>
    <xf numFmtId="0" fontId="59" fillId="0" borderId="38" xfId="0" applyFont="1" applyBorder="1" applyAlignment="1" applyProtection="1">
      <alignment horizontal="center"/>
    </xf>
    <xf numFmtId="0" fontId="40" fillId="0" borderId="45" xfId="0" applyFont="1" applyBorder="1" applyAlignment="1"/>
    <xf numFmtId="49" fontId="40" fillId="0" borderId="45" xfId="1" applyNumberFormat="1" applyFont="1" applyFill="1" applyBorder="1" applyAlignment="1" applyProtection="1">
      <alignment horizontal="center" vertical="center" wrapText="1"/>
    </xf>
    <xf numFmtId="49" fontId="40" fillId="0" borderId="45" xfId="1" applyNumberFormat="1" applyFont="1" applyFill="1" applyBorder="1" applyAlignment="1" applyProtection="1">
      <alignment horizontal="left" vertical="center" wrapText="1"/>
    </xf>
    <xf numFmtId="4" fontId="0" fillId="3" borderId="45" xfId="1" applyNumberFormat="1" applyFont="1" applyFill="1" applyBorder="1" applyAlignment="1" applyProtection="1">
      <alignment vertical="center" wrapText="1"/>
    </xf>
    <xf numFmtId="49" fontId="40" fillId="0" borderId="45" xfId="1" applyNumberFormat="1" applyFont="1" applyFill="1" applyBorder="1" applyAlignment="1" applyProtection="1">
      <alignment horizontal="left" vertical="center" wrapText="1" indent="1"/>
    </xf>
    <xf numFmtId="4" fontId="40" fillId="4" borderId="45" xfId="1" applyNumberFormat="1" applyFont="1" applyFill="1" applyBorder="1" applyAlignment="1" applyProtection="1">
      <alignment horizontal="right" vertical="center"/>
      <protection locked="0"/>
    </xf>
    <xf numFmtId="0" fontId="40" fillId="0" borderId="40" xfId="1" applyNumberFormat="1" applyFont="1" applyFill="1" applyBorder="1" applyAlignment="1" applyProtection="1">
      <alignment horizontal="center" vertical="center" wrapText="1"/>
    </xf>
    <xf numFmtId="4" fontId="0" fillId="3" borderId="40" xfId="1" applyNumberFormat="1" applyFont="1" applyFill="1" applyBorder="1" applyAlignment="1" applyProtection="1">
      <alignment vertical="center" wrapText="1"/>
    </xf>
    <xf numFmtId="49" fontId="40" fillId="22" borderId="41" xfId="1" applyNumberFormat="1" applyFont="1" applyFill="1" applyBorder="1" applyAlignment="1" applyProtection="1">
      <alignment horizontal="center" vertical="center" wrapText="1"/>
    </xf>
    <xf numFmtId="0" fontId="61" fillId="23" borderId="38" xfId="1" applyFont="1" applyFill="1" applyBorder="1" applyAlignment="1" applyProtection="1">
      <alignment horizontal="left" vertical="center"/>
    </xf>
    <xf numFmtId="0" fontId="40" fillId="22" borderId="44" xfId="1" applyFont="1" applyFill="1" applyBorder="1" applyAlignment="1" applyProtection="1">
      <alignment horizontal="center" vertical="center" wrapText="1"/>
    </xf>
    <xf numFmtId="4" fontId="9" fillId="22" borderId="44" xfId="1" applyNumberFormat="1" applyFont="1" applyFill="1" applyBorder="1" applyAlignment="1" applyProtection="1">
      <alignment vertical="center" wrapText="1"/>
    </xf>
    <xf numFmtId="4" fontId="40" fillId="22" borderId="44" xfId="1" applyNumberFormat="1" applyFont="1" applyFill="1" applyBorder="1" applyAlignment="1" applyProtection="1">
      <alignment horizontal="right" vertical="center"/>
    </xf>
    <xf numFmtId="170" fontId="0" fillId="3" borderId="45" xfId="1" applyNumberFormat="1" applyFont="1" applyFill="1" applyBorder="1" applyAlignment="1" applyProtection="1">
      <alignment vertical="center" wrapText="1"/>
    </xf>
    <xf numFmtId="170" fontId="40" fillId="4" borderId="45" xfId="1" applyNumberFormat="1" applyFont="1" applyFill="1" applyBorder="1" applyAlignment="1" applyProtection="1">
      <alignment horizontal="right" vertical="center"/>
      <protection locked="0"/>
    </xf>
    <xf numFmtId="170" fontId="0" fillId="3" borderId="45" xfId="0" applyNumberFormat="1" applyFont="1" applyFill="1" applyBorder="1" applyAlignment="1" applyProtection="1">
      <alignment horizontal="right" vertical="center"/>
    </xf>
    <xf numFmtId="170" fontId="40" fillId="3" borderId="45" xfId="1" applyNumberFormat="1" applyFont="1" applyFill="1" applyBorder="1" applyAlignment="1" applyProtection="1">
      <alignment horizontal="right" vertical="center"/>
    </xf>
    <xf numFmtId="0" fontId="0" fillId="0" borderId="47" xfId="0" applyFont="1" applyBorder="1" applyAlignment="1">
      <alignment horizontal="center" vertical="center"/>
    </xf>
    <xf numFmtId="4" fontId="11" fillId="12" borderId="3" xfId="0" applyNumberFormat="1" applyFont="1" applyFill="1" applyBorder="1" applyAlignment="1">
      <alignment vertical="center"/>
    </xf>
    <xf numFmtId="4" fontId="11" fillId="12" borderId="21" xfId="0" applyNumberFormat="1" applyFont="1" applyFill="1" applyBorder="1" applyAlignment="1">
      <alignment vertical="center"/>
    </xf>
    <xf numFmtId="4" fontId="11" fillId="12" borderId="27" xfId="0" applyNumberFormat="1" applyFont="1" applyFill="1" applyBorder="1" applyAlignment="1">
      <alignment vertical="center"/>
    </xf>
    <xf numFmtId="4" fontId="11" fillId="12" borderId="9" xfId="0" applyNumberFormat="1" applyFont="1" applyFill="1" applyBorder="1" applyAlignment="1">
      <alignment vertical="center"/>
    </xf>
    <xf numFmtId="4" fontId="11" fillId="12" borderId="10" xfId="0" applyNumberFormat="1" applyFont="1" applyFill="1" applyBorder="1" applyAlignment="1">
      <alignment vertical="center"/>
    </xf>
    <xf numFmtId="4" fontId="11" fillId="12" borderId="11" xfId="0" applyNumberFormat="1" applyFont="1" applyFill="1" applyBorder="1" applyAlignment="1">
      <alignment vertical="center"/>
    </xf>
    <xf numFmtId="0" fontId="40" fillId="0" borderId="38" xfId="1" applyFont="1" applyFill="1" applyBorder="1" applyAlignment="1" applyProtection="1">
      <alignment horizontal="center" vertical="center" wrapText="1"/>
    </xf>
    <xf numFmtId="0" fontId="0" fillId="0" borderId="0" xfId="0" applyFont="1" applyAlignment="1">
      <alignment horizontal="center" vertical="center"/>
    </xf>
    <xf numFmtId="0" fontId="0" fillId="0" borderId="47" xfId="0" applyFont="1" applyBorder="1" applyAlignment="1">
      <alignment horizontal="center" vertical="center"/>
    </xf>
    <xf numFmtId="0" fontId="60" fillId="0" borderId="47" xfId="0" applyFont="1" applyBorder="1" applyAlignment="1">
      <alignment horizontal="center" vertical="center" wrapText="1"/>
    </xf>
    <xf numFmtId="0" fontId="0" fillId="0" borderId="0" xfId="0" applyFont="1" applyAlignment="1">
      <alignment horizontal="center" vertical="center"/>
    </xf>
    <xf numFmtId="0" fontId="40" fillId="0" borderId="38" xfId="1" applyFont="1" applyFill="1" applyBorder="1" applyAlignment="1" applyProtection="1">
      <alignment horizontal="center" vertical="center" wrapText="1"/>
    </xf>
    <xf numFmtId="4" fontId="0" fillId="3" borderId="38" xfId="1" applyNumberFormat="1" applyFont="1" applyFill="1" applyBorder="1" applyAlignment="1" applyProtection="1">
      <alignment vertical="center" wrapText="1"/>
    </xf>
    <xf numFmtId="4" fontId="0" fillId="3" borderId="44" xfId="1" applyNumberFormat="1" applyFont="1" applyFill="1" applyBorder="1" applyAlignment="1" applyProtection="1">
      <alignment vertical="center" wrapText="1"/>
    </xf>
    <xf numFmtId="4" fontId="40" fillId="4" borderId="38" xfId="0" applyNumberFormat="1" applyFont="1" applyFill="1" applyBorder="1" applyAlignment="1" applyProtection="1">
      <alignment horizontal="right" vertical="center"/>
      <protection locked="0"/>
    </xf>
    <xf numFmtId="49" fontId="41" fillId="0" borderId="38" xfId="1" quotePrefix="1" applyNumberFormat="1" applyFont="1" applyFill="1" applyBorder="1" applyAlignment="1" applyProtection="1">
      <alignment horizontal="center" vertical="center" wrapText="1"/>
    </xf>
    <xf numFmtId="0" fontId="41" fillId="0" borderId="45" xfId="1" applyFont="1" applyFill="1" applyBorder="1" applyAlignment="1" applyProtection="1">
      <alignment horizontal="center" vertical="center" wrapText="1"/>
    </xf>
    <xf numFmtId="49" fontId="40" fillId="0" borderId="38" xfId="1" applyNumberFormat="1" applyFont="1" applyFill="1" applyBorder="1" applyAlignment="1" applyProtection="1">
      <alignment horizontal="center" vertical="center" wrapText="1"/>
    </xf>
    <xf numFmtId="4" fontId="40" fillId="4" borderId="38" xfId="0" applyNumberFormat="1" applyFont="1" applyFill="1" applyBorder="1" applyAlignment="1" applyProtection="1">
      <alignment horizontal="center" vertical="center"/>
      <protection locked="0"/>
    </xf>
    <xf numFmtId="0" fontId="45" fillId="0" borderId="0" xfId="0" applyFont="1" applyAlignment="1">
      <alignment horizontal="left" vertical="center"/>
    </xf>
    <xf numFmtId="49" fontId="41" fillId="0" borderId="45" xfId="1" applyNumberFormat="1" applyFont="1" applyFill="1" applyBorder="1" applyAlignment="1" applyProtection="1">
      <alignment horizontal="center" vertical="center" wrapText="1"/>
    </xf>
    <xf numFmtId="4" fontId="45" fillId="3" borderId="45" xfId="1" applyNumberFormat="1" applyFont="1" applyFill="1" applyBorder="1" applyAlignment="1" applyProtection="1">
      <alignment vertical="center" wrapText="1"/>
    </xf>
    <xf numFmtId="4" fontId="41" fillId="4" borderId="45" xfId="0" applyNumberFormat="1" applyFont="1" applyFill="1" applyBorder="1" applyAlignment="1" applyProtection="1">
      <alignment horizontal="right" vertical="center"/>
      <protection locked="0"/>
    </xf>
    <xf numFmtId="0" fontId="45" fillId="0" borderId="42" xfId="0" applyFont="1" applyBorder="1" applyAlignment="1">
      <alignment horizontal="left" vertical="center"/>
    </xf>
    <xf numFmtId="170" fontId="40" fillId="4" borderId="41" xfId="1" applyNumberFormat="1" applyFont="1" applyFill="1" applyBorder="1" applyAlignment="1" applyProtection="1">
      <alignment vertical="center"/>
      <protection locked="0"/>
    </xf>
    <xf numFmtId="173" fontId="0" fillId="3" borderId="44" xfId="1" applyNumberFormat="1" applyFont="1" applyFill="1" applyBorder="1" applyAlignment="1" applyProtection="1">
      <alignment vertical="center" wrapText="1"/>
    </xf>
    <xf numFmtId="49" fontId="41" fillId="0" borderId="38" xfId="1" quotePrefix="1" applyNumberFormat="1" applyFont="1" applyFill="1" applyBorder="1" applyAlignment="1" applyProtection="1">
      <alignment horizontal="left" vertical="center" wrapText="1"/>
    </xf>
    <xf numFmtId="0" fontId="41" fillId="0" borderId="38" xfId="1" applyFont="1" applyFill="1" applyBorder="1" applyAlignment="1" applyProtection="1">
      <alignment horizontal="center" vertical="center" wrapText="1"/>
    </xf>
    <xf numFmtId="4" fontId="45" fillId="3" borderId="38" xfId="1" applyNumberFormat="1" applyFont="1" applyFill="1" applyBorder="1" applyAlignment="1" applyProtection="1">
      <alignment vertical="center" wrapText="1"/>
    </xf>
    <xf numFmtId="4" fontId="41" fillId="4" borderId="38" xfId="0" applyNumberFormat="1" applyFont="1" applyFill="1" applyBorder="1" applyAlignment="1" applyProtection="1">
      <alignment horizontal="right" vertical="center"/>
      <protection locked="0"/>
    </xf>
    <xf numFmtId="3" fontId="40" fillId="4" borderId="45" xfId="1" applyNumberFormat="1" applyFont="1" applyFill="1" applyBorder="1" applyAlignment="1" applyProtection="1">
      <alignment horizontal="right" vertical="center"/>
      <protection locked="0"/>
    </xf>
    <xf numFmtId="0" fontId="40" fillId="0" borderId="41" xfId="1" applyNumberFormat="1" applyFont="1" applyFill="1" applyBorder="1" applyAlignment="1" applyProtection="1">
      <alignment horizontal="center" vertical="center" wrapText="1"/>
    </xf>
    <xf numFmtId="170" fontId="0" fillId="3" borderId="38" xfId="1" applyNumberFormat="1" applyFont="1" applyFill="1" applyBorder="1" applyAlignment="1" applyProtection="1">
      <alignment vertical="center" wrapText="1"/>
    </xf>
    <xf numFmtId="170" fontId="40" fillId="4" borderId="38" xfId="1" applyNumberFormat="1" applyFont="1" applyFill="1" applyBorder="1" applyAlignment="1" applyProtection="1">
      <alignment horizontal="right" vertical="center"/>
      <protection locked="0"/>
    </xf>
    <xf numFmtId="4" fontId="40" fillId="4" borderId="38" xfId="1" applyNumberFormat="1" applyFont="1" applyFill="1" applyBorder="1" applyAlignment="1" applyProtection="1">
      <alignment horizontal="right" vertical="center"/>
      <protection locked="0"/>
    </xf>
    <xf numFmtId="0" fontId="0" fillId="8" borderId="0" xfId="0" applyFont="1" applyFill="1" applyAlignment="1">
      <alignment horizontal="left" vertical="center"/>
    </xf>
    <xf numFmtId="0" fontId="40" fillId="0" borderId="45" xfId="1" applyNumberFormat="1" applyFont="1" applyFill="1" applyBorder="1" applyAlignment="1" applyProtection="1">
      <alignment horizontal="left" vertical="center" wrapText="1"/>
    </xf>
    <xf numFmtId="0" fontId="61" fillId="24" borderId="38" xfId="1" applyFont="1" applyFill="1" applyBorder="1" applyAlignment="1" applyProtection="1">
      <alignment horizontal="left" vertical="center"/>
    </xf>
    <xf numFmtId="49" fontId="40" fillId="18" borderId="45" xfId="1" applyNumberFormat="1" applyFont="1" applyFill="1" applyBorder="1" applyAlignment="1" applyProtection="1">
      <alignment horizontal="left" vertical="center" wrapText="1"/>
    </xf>
    <xf numFmtId="0" fontId="40" fillId="18" borderId="45" xfId="1" applyFont="1" applyFill="1" applyBorder="1" applyAlignment="1" applyProtection="1">
      <alignment horizontal="center" vertical="center" wrapText="1"/>
    </xf>
    <xf numFmtId="170" fontId="0" fillId="18" borderId="45" xfId="0" applyNumberFormat="1" applyFont="1" applyFill="1" applyBorder="1" applyAlignment="1" applyProtection="1">
      <alignment horizontal="right" vertical="center"/>
    </xf>
    <xf numFmtId="170" fontId="40" fillId="18" borderId="45" xfId="1" applyNumberFormat="1" applyFont="1" applyFill="1" applyBorder="1" applyAlignment="1" applyProtection="1">
      <alignment horizontal="right" vertical="center"/>
      <protection locked="0"/>
    </xf>
    <xf numFmtId="0" fontId="40" fillId="0" borderId="45" xfId="1" applyNumberFormat="1" applyFont="1" applyFill="1" applyBorder="1" applyAlignment="1" applyProtection="1">
      <alignment horizontal="center" vertical="center" wrapText="1"/>
    </xf>
    <xf numFmtId="4" fontId="0" fillId="3" borderId="45" xfId="0" applyNumberFormat="1" applyFont="1" applyFill="1" applyBorder="1" applyAlignment="1" applyProtection="1">
      <alignment horizontal="right" vertical="center"/>
    </xf>
    <xf numFmtId="49" fontId="41" fillId="18" borderId="45" xfId="1" quotePrefix="1" applyNumberFormat="1" applyFont="1" applyFill="1" applyBorder="1" applyAlignment="1" applyProtection="1">
      <alignment horizontal="left" vertical="center" wrapText="1"/>
    </xf>
    <xf numFmtId="4" fontId="0" fillId="18" borderId="45" xfId="1" applyNumberFormat="1" applyFont="1" applyFill="1" applyBorder="1" applyAlignment="1" applyProtection="1">
      <alignment vertical="center" wrapText="1"/>
    </xf>
    <xf numFmtId="4" fontId="40" fillId="18" borderId="45" xfId="1" applyNumberFormat="1" applyFont="1" applyFill="1" applyBorder="1" applyAlignment="1" applyProtection="1">
      <alignment horizontal="right" vertical="center"/>
      <protection locked="0"/>
    </xf>
    <xf numFmtId="49" fontId="9" fillId="0" borderId="45" xfId="1" applyNumberFormat="1" applyFont="1" applyFill="1" applyBorder="1" applyAlignment="1" applyProtection="1">
      <alignment horizontal="left" vertical="center" wrapText="1"/>
    </xf>
    <xf numFmtId="0" fontId="9" fillId="0" borderId="45" xfId="1" applyFont="1" applyFill="1" applyBorder="1" applyAlignment="1" applyProtection="1">
      <alignment horizontal="center" vertical="center" wrapText="1"/>
    </xf>
    <xf numFmtId="4" fontId="63" fillId="3" borderId="45" xfId="1" applyNumberFormat="1" applyFont="1" applyFill="1" applyBorder="1" applyAlignment="1" applyProtection="1">
      <alignment vertical="center" wrapText="1"/>
    </xf>
    <xf numFmtId="49" fontId="9" fillId="0" borderId="45" xfId="1" applyNumberFormat="1" applyFont="1" applyFill="1" applyBorder="1" applyAlignment="1" applyProtection="1">
      <alignment horizontal="left" vertical="center" wrapText="1" indent="1"/>
    </xf>
    <xf numFmtId="4" fontId="9" fillId="4" borderId="45" xfId="1" applyNumberFormat="1" applyFont="1" applyFill="1" applyBorder="1" applyAlignment="1" applyProtection="1">
      <alignment horizontal="right" vertical="center"/>
      <protection locked="0"/>
    </xf>
    <xf numFmtId="49" fontId="9" fillId="0" borderId="40" xfId="1" applyNumberFormat="1" applyFont="1" applyFill="1" applyBorder="1" applyAlignment="1" applyProtection="1">
      <alignment horizontal="left" vertical="center" wrapText="1" indent="1"/>
    </xf>
    <xf numFmtId="0" fontId="9" fillId="0" borderId="40" xfId="1" applyFont="1" applyFill="1" applyBorder="1" applyAlignment="1" applyProtection="1">
      <alignment horizontal="center" vertical="center" wrapText="1"/>
    </xf>
    <xf numFmtId="3" fontId="63" fillId="3" borderId="45" xfId="1" applyNumberFormat="1" applyFont="1" applyFill="1" applyBorder="1" applyAlignment="1" applyProtection="1">
      <alignment vertical="center" wrapText="1"/>
    </xf>
    <xf numFmtId="3" fontId="9" fillId="4" borderId="45" xfId="1" applyNumberFormat="1" applyFont="1" applyFill="1" applyBorder="1" applyAlignment="1" applyProtection="1">
      <alignment horizontal="right" vertical="center"/>
      <protection locked="0"/>
    </xf>
    <xf numFmtId="0" fontId="41" fillId="18" borderId="45" xfId="1" applyFont="1" applyFill="1" applyBorder="1" applyAlignment="1" applyProtection="1">
      <alignment horizontal="center" vertical="center" wrapText="1"/>
    </xf>
    <xf numFmtId="4" fontId="45" fillId="18" borderId="45" xfId="1" applyNumberFormat="1" applyFont="1" applyFill="1" applyBorder="1" applyAlignment="1" applyProtection="1">
      <alignment vertical="center" wrapText="1"/>
    </xf>
    <xf numFmtId="4" fontId="0" fillId="18" borderId="44" xfId="1" applyNumberFormat="1" applyFont="1" applyFill="1" applyBorder="1" applyAlignment="1" applyProtection="1">
      <alignment vertical="center" wrapText="1"/>
    </xf>
    <xf numFmtId="0" fontId="41" fillId="18" borderId="38" xfId="1" applyFont="1" applyFill="1" applyBorder="1" applyAlignment="1" applyProtection="1">
      <alignment horizontal="center" vertical="center" wrapText="1"/>
    </xf>
    <xf numFmtId="4" fontId="2" fillId="18" borderId="45" xfId="1" applyNumberFormat="1" applyFont="1" applyFill="1" applyBorder="1" applyAlignment="1" applyProtection="1">
      <alignment vertical="center" wrapText="1"/>
    </xf>
    <xf numFmtId="49" fontId="40" fillId="18" borderId="45" xfId="1" applyNumberFormat="1" applyFont="1" applyFill="1" applyBorder="1" applyAlignment="1" applyProtection="1">
      <alignment horizontal="left" vertical="center" wrapText="1" indent="1"/>
    </xf>
    <xf numFmtId="2" fontId="40" fillId="0" borderId="38" xfId="1" applyNumberFormat="1" applyFont="1" applyFill="1" applyBorder="1" applyAlignment="1" applyProtection="1">
      <alignment horizontal="center" vertical="center" wrapText="1"/>
    </xf>
    <xf numFmtId="173" fontId="40" fillId="18" borderId="41" xfId="1" applyNumberFormat="1" applyFont="1" applyFill="1" applyBorder="1" applyAlignment="1" applyProtection="1">
      <alignment vertical="center"/>
      <protection locked="0"/>
    </xf>
    <xf numFmtId="0" fontId="4" fillId="0" borderId="50" xfId="0" applyFont="1" applyBorder="1" applyAlignment="1">
      <alignment horizontal="left" wrapText="1"/>
    </xf>
    <xf numFmtId="173" fontId="40" fillId="9" borderId="45" xfId="1" applyNumberFormat="1" applyFont="1" applyFill="1" applyBorder="1" applyAlignment="1" applyProtection="1">
      <alignment horizontal="right" vertical="center"/>
      <protection locked="0"/>
    </xf>
    <xf numFmtId="4" fontId="0" fillId="0" borderId="0" xfId="0" applyNumberFormat="1" applyFont="1" applyAlignment="1">
      <alignment horizontal="left" vertical="center"/>
    </xf>
    <xf numFmtId="10" fontId="0" fillId="0" borderId="42" xfId="0" applyNumberFormat="1" applyFont="1" applyBorder="1" applyAlignment="1">
      <alignment horizontal="left" vertical="center"/>
    </xf>
    <xf numFmtId="10" fontId="0" fillId="0" borderId="0" xfId="0" applyNumberFormat="1" applyFont="1" applyAlignment="1">
      <alignment horizontal="left" vertical="center"/>
    </xf>
    <xf numFmtId="0" fontId="41" fillId="0" borderId="21" xfId="1" applyFont="1" applyFill="1" applyBorder="1" applyAlignment="1" applyProtection="1">
      <alignment horizontal="center" vertical="center" wrapText="1"/>
    </xf>
    <xf numFmtId="0" fontId="40" fillId="0" borderId="38" xfId="1" applyFont="1" applyFill="1" applyBorder="1" applyAlignment="1" applyProtection="1">
      <alignment horizontal="center" vertical="center" wrapText="1"/>
    </xf>
    <xf numFmtId="0" fontId="41" fillId="0" borderId="21" xfId="1" applyFont="1" applyFill="1" applyBorder="1" applyAlignment="1" applyProtection="1">
      <alignment horizontal="center" vertical="center" wrapText="1"/>
    </xf>
    <xf numFmtId="4" fontId="0" fillId="0" borderId="42" xfId="0" applyNumberFormat="1" applyFont="1" applyBorder="1" applyAlignment="1">
      <alignment horizontal="right" vertical="center"/>
    </xf>
    <xf numFmtId="4" fontId="0" fillId="0" borderId="0" xfId="0" applyNumberFormat="1" applyFont="1" applyAlignment="1">
      <alignment horizontal="right" vertical="center"/>
    </xf>
    <xf numFmtId="0" fontId="58" fillId="0" borderId="0" xfId="0" applyFont="1" applyBorder="1" applyAlignment="1" applyProtection="1">
      <alignment horizontal="center" vertical="center" wrapText="1"/>
    </xf>
    <xf numFmtId="0" fontId="40" fillId="0" borderId="0" xfId="1" applyFont="1" applyFill="1" applyBorder="1" applyAlignment="1" applyProtection="1">
      <alignment horizontal="center" vertical="center" wrapText="1"/>
    </xf>
    <xf numFmtId="0" fontId="59" fillId="0" borderId="0" xfId="0" applyFont="1" applyBorder="1" applyAlignment="1" applyProtection="1">
      <alignment horizontal="center"/>
    </xf>
    <xf numFmtId="4" fontId="40" fillId="4" borderId="0" xfId="1" applyNumberFormat="1" applyFont="1" applyFill="1" applyBorder="1" applyAlignment="1" applyProtection="1">
      <alignment horizontal="right" vertical="center"/>
      <protection locked="0"/>
    </xf>
    <xf numFmtId="170" fontId="40" fillId="3" borderId="0" xfId="1" applyNumberFormat="1" applyFont="1" applyFill="1" applyBorder="1" applyAlignment="1" applyProtection="1">
      <alignment horizontal="right" vertical="center"/>
    </xf>
    <xf numFmtId="4" fontId="41" fillId="4" borderId="0" xfId="0" applyNumberFormat="1" applyFont="1" applyFill="1" applyBorder="1" applyAlignment="1" applyProtection="1">
      <alignment horizontal="right" vertical="center"/>
      <protection locked="0"/>
    </xf>
    <xf numFmtId="4" fontId="40" fillId="4" borderId="0" xfId="0" applyNumberFormat="1" applyFont="1" applyFill="1" applyBorder="1" applyAlignment="1" applyProtection="1">
      <alignment horizontal="right" vertical="center"/>
      <protection locked="0"/>
    </xf>
    <xf numFmtId="4" fontId="40" fillId="22" borderId="0" xfId="1" applyNumberFormat="1" applyFont="1" applyFill="1" applyBorder="1" applyAlignment="1" applyProtection="1">
      <alignment horizontal="right" vertical="center"/>
    </xf>
    <xf numFmtId="170" fontId="40" fillId="4" borderId="0" xfId="1" applyNumberFormat="1" applyFont="1" applyFill="1" applyBorder="1" applyAlignment="1" applyProtection="1">
      <alignment horizontal="right" vertical="center"/>
      <protection locked="0"/>
    </xf>
    <xf numFmtId="170" fontId="0" fillId="3" borderId="0" xfId="0" applyNumberFormat="1" applyFont="1" applyFill="1" applyBorder="1" applyAlignment="1" applyProtection="1">
      <alignment horizontal="right" vertical="center"/>
    </xf>
    <xf numFmtId="170" fontId="0" fillId="3" borderId="0" xfId="1" applyNumberFormat="1" applyFont="1" applyFill="1" applyBorder="1" applyAlignment="1" applyProtection="1">
      <alignment vertical="center" wrapText="1"/>
    </xf>
    <xf numFmtId="0" fontId="40" fillId="0" borderId="21" xfId="1" applyFont="1" applyFill="1" applyBorder="1" applyAlignment="1" applyProtection="1">
      <alignment horizontal="center" vertical="center" wrapText="1"/>
    </xf>
    <xf numFmtId="0" fontId="0" fillId="0" borderId="21" xfId="0" applyFont="1" applyBorder="1" applyAlignment="1">
      <alignment horizontal="center" vertical="center"/>
    </xf>
    <xf numFmtId="49" fontId="9" fillId="0" borderId="21" xfId="1" applyNumberFormat="1" applyFont="1" applyFill="1" applyBorder="1" applyAlignment="1" applyProtection="1">
      <alignment horizontal="left" vertical="center" wrapText="1"/>
    </xf>
    <xf numFmtId="0" fontId="9" fillId="0" borderId="21" xfId="1" applyFont="1" applyFill="1" applyBorder="1" applyAlignment="1" applyProtection="1">
      <alignment horizontal="center" vertical="center" wrapText="1"/>
    </xf>
    <xf numFmtId="4" fontId="10" fillId="17" borderId="21" xfId="0" applyNumberFormat="1" applyFont="1" applyFill="1" applyBorder="1" applyAlignment="1">
      <alignment horizontal="right" vertical="center"/>
    </xf>
    <xf numFmtId="49" fontId="9" fillId="0" borderId="21" xfId="1" applyNumberFormat="1" applyFont="1" applyFill="1" applyBorder="1" applyAlignment="1" applyProtection="1">
      <alignment horizontal="left" vertical="center" wrapText="1" indent="1"/>
    </xf>
    <xf numFmtId="49" fontId="40" fillId="0" borderId="21" xfId="1" applyNumberFormat="1" applyFont="1" applyFill="1" applyBorder="1" applyAlignment="1" applyProtection="1">
      <alignment horizontal="left" vertical="center" wrapText="1" indent="1"/>
    </xf>
    <xf numFmtId="49" fontId="40" fillId="0" borderId="21" xfId="1" applyNumberFormat="1" applyFont="1" applyFill="1" applyBorder="1" applyAlignment="1" applyProtection="1">
      <alignment horizontal="left" vertical="center" wrapText="1"/>
    </xf>
    <xf numFmtId="170" fontId="10" fillId="17" borderId="21" xfId="0" applyNumberFormat="1" applyFont="1" applyFill="1" applyBorder="1" applyAlignment="1">
      <alignment horizontal="right" vertical="center"/>
    </xf>
    <xf numFmtId="49" fontId="41" fillId="17" borderId="21" xfId="1" quotePrefix="1" applyNumberFormat="1" applyFont="1" applyFill="1" applyBorder="1" applyAlignment="1" applyProtection="1">
      <alignment horizontal="left" vertical="center" wrapText="1"/>
    </xf>
    <xf numFmtId="49" fontId="40" fillId="17" borderId="21" xfId="1" applyNumberFormat="1" applyFont="1" applyFill="1" applyBorder="1" applyAlignment="1" applyProtection="1">
      <alignment horizontal="left" vertical="center" wrapText="1" indent="1"/>
    </xf>
    <xf numFmtId="4" fontId="10" fillId="17" borderId="21" xfId="1" applyNumberFormat="1" applyFont="1" applyFill="1" applyBorder="1" applyAlignment="1" applyProtection="1">
      <alignment vertical="center" wrapText="1"/>
    </xf>
    <xf numFmtId="177" fontId="10" fillId="17" borderId="21" xfId="0" applyNumberFormat="1" applyFont="1" applyFill="1" applyBorder="1" applyAlignment="1">
      <alignment horizontal="right" vertical="center"/>
    </xf>
    <xf numFmtId="10" fontId="0" fillId="0" borderId="42" xfId="2" applyNumberFormat="1" applyFont="1" applyBorder="1" applyAlignment="1">
      <alignment horizontal="right" vertical="center"/>
    </xf>
    <xf numFmtId="10" fontId="0" fillId="0" borderId="0" xfId="2" applyNumberFormat="1" applyFont="1" applyAlignment="1">
      <alignment horizontal="right" vertical="center"/>
    </xf>
    <xf numFmtId="0" fontId="0" fillId="0" borderId="21" xfId="0" applyFont="1" applyBorder="1" applyAlignment="1">
      <alignment horizontal="left" vertical="center"/>
    </xf>
    <xf numFmtId="0" fontId="9" fillId="0" borderId="22" xfId="1" applyFont="1" applyFill="1" applyBorder="1" applyAlignment="1" applyProtection="1">
      <alignment horizontal="center" vertical="center" wrapText="1"/>
    </xf>
    <xf numFmtId="4" fontId="10" fillId="17" borderId="22" xfId="0" applyNumberFormat="1" applyFont="1" applyFill="1" applyBorder="1" applyAlignment="1">
      <alignment horizontal="right" vertical="center"/>
    </xf>
    <xf numFmtId="49" fontId="40" fillId="17" borderId="21" xfId="1" quotePrefix="1" applyNumberFormat="1" applyFont="1" applyFill="1" applyBorder="1" applyAlignment="1" applyProtection="1">
      <alignment horizontal="left" vertical="center" wrapText="1"/>
    </xf>
    <xf numFmtId="49" fontId="40" fillId="17" borderId="21" xfId="1" applyNumberFormat="1" applyFont="1" applyFill="1" applyBorder="1" applyAlignment="1" applyProtection="1">
      <alignment horizontal="center" vertical="center" wrapText="1"/>
    </xf>
    <xf numFmtId="4" fontId="40" fillId="17" borderId="0" xfId="0" applyNumberFormat="1" applyFont="1" applyFill="1" applyBorder="1" applyAlignment="1" applyProtection="1">
      <alignment horizontal="right" vertical="center"/>
      <protection locked="0"/>
    </xf>
    <xf numFmtId="4" fontId="40" fillId="17" borderId="21" xfId="1" applyNumberFormat="1" applyFont="1" applyFill="1" applyBorder="1" applyAlignment="1" applyProtection="1">
      <alignment vertical="center"/>
      <protection locked="0"/>
    </xf>
    <xf numFmtId="0" fontId="41" fillId="0" borderId="21" xfId="1" applyFont="1" applyFill="1" applyBorder="1" applyAlignment="1" applyProtection="1">
      <alignment horizontal="center" vertical="center" wrapText="1"/>
    </xf>
    <xf numFmtId="0" fontId="40" fillId="0" borderId="38" xfId="1" applyFont="1" applyFill="1" applyBorder="1" applyAlignment="1" applyProtection="1">
      <alignment horizontal="center" vertical="center" wrapText="1"/>
    </xf>
    <xf numFmtId="4" fontId="40" fillId="17" borderId="21" xfId="1" applyNumberFormat="1" applyFont="1" applyFill="1" applyBorder="1" applyAlignment="1" applyProtection="1">
      <alignment horizontal="right" vertical="center"/>
      <protection locked="0"/>
    </xf>
    <xf numFmtId="170" fontId="40" fillId="17" borderId="21" xfId="1" applyNumberFormat="1" applyFont="1" applyFill="1" applyBorder="1" applyAlignment="1" applyProtection="1">
      <alignment horizontal="right" vertical="center"/>
      <protection locked="0"/>
    </xf>
    <xf numFmtId="169" fontId="0" fillId="0" borderId="0" xfId="0" applyNumberFormat="1" applyFont="1" applyAlignment="1">
      <alignment horizontal="left" vertical="center"/>
    </xf>
    <xf numFmtId="4" fontId="63" fillId="3" borderId="21" xfId="1" applyNumberFormat="1" applyFont="1" applyFill="1" applyBorder="1" applyAlignment="1" applyProtection="1">
      <alignment vertical="center" wrapText="1"/>
    </xf>
    <xf numFmtId="3" fontId="63" fillId="3" borderId="21" xfId="1" applyNumberFormat="1" applyFont="1" applyFill="1" applyBorder="1" applyAlignment="1" applyProtection="1">
      <alignment vertical="center" wrapText="1"/>
    </xf>
    <xf numFmtId="3" fontId="0" fillId="3" borderId="21" xfId="1" applyNumberFormat="1" applyFont="1" applyFill="1" applyBorder="1" applyAlignment="1" applyProtection="1">
      <alignment vertical="center" wrapText="1"/>
    </xf>
    <xf numFmtId="170" fontId="0" fillId="3" borderId="21" xfId="1" applyNumberFormat="1" applyFont="1" applyFill="1" applyBorder="1" applyAlignment="1" applyProtection="1">
      <alignment vertical="center" wrapText="1"/>
    </xf>
    <xf numFmtId="170" fontId="40" fillId="4" borderId="21" xfId="1" applyNumberFormat="1" applyFont="1" applyFill="1" applyBorder="1" applyAlignment="1" applyProtection="1">
      <alignment horizontal="right" vertical="center"/>
      <protection locked="0"/>
    </xf>
    <xf numFmtId="4" fontId="0" fillId="3" borderId="21" xfId="1" applyNumberFormat="1" applyFont="1" applyFill="1" applyBorder="1" applyAlignment="1" applyProtection="1">
      <alignment vertical="center" wrapText="1"/>
    </xf>
    <xf numFmtId="4" fontId="9" fillId="17" borderId="21" xfId="1" applyNumberFormat="1" applyFont="1" applyFill="1" applyBorder="1" applyAlignment="1" applyProtection="1">
      <alignment horizontal="right" vertical="center"/>
      <protection locked="0"/>
    </xf>
    <xf numFmtId="49" fontId="40" fillId="17" borderId="21" xfId="1" applyNumberFormat="1" applyFont="1" applyFill="1" applyBorder="1" applyAlignment="1" applyProtection="1">
      <alignment horizontal="left" vertical="center" wrapText="1"/>
    </xf>
    <xf numFmtId="170" fontId="0" fillId="17" borderId="21" xfId="0" applyNumberFormat="1" applyFont="1" applyFill="1" applyBorder="1" applyAlignment="1" applyProtection="1">
      <alignment horizontal="right" vertical="center"/>
    </xf>
    <xf numFmtId="170" fontId="0" fillId="17" borderId="21" xfId="1" applyNumberFormat="1" applyFont="1" applyFill="1" applyBorder="1" applyAlignment="1" applyProtection="1">
      <alignment vertical="center" wrapText="1"/>
    </xf>
    <xf numFmtId="0" fontId="40" fillId="0" borderId="21" xfId="1" applyNumberFormat="1" applyFont="1" applyFill="1" applyBorder="1" applyAlignment="1" applyProtection="1">
      <alignment horizontal="left" vertical="center" wrapText="1"/>
    </xf>
    <xf numFmtId="4" fontId="0" fillId="3" borderId="21" xfId="0" applyNumberFormat="1" applyFont="1" applyFill="1" applyBorder="1" applyAlignment="1" applyProtection="1">
      <alignment horizontal="right" vertical="center"/>
    </xf>
    <xf numFmtId="0" fontId="58" fillId="0" borderId="19" xfId="0" applyFont="1" applyBorder="1" applyAlignment="1" applyProtection="1">
      <alignment vertical="center" wrapText="1"/>
    </xf>
    <xf numFmtId="0" fontId="58" fillId="0" borderId="20" xfId="0" applyFont="1" applyBorder="1" applyAlignment="1" applyProtection="1">
      <alignment vertical="center" wrapText="1"/>
    </xf>
    <xf numFmtId="0" fontId="58" fillId="0" borderId="19" xfId="0" applyFont="1" applyBorder="1" applyAlignment="1" applyProtection="1">
      <alignment horizontal="center" vertical="center" wrapText="1"/>
    </xf>
    <xf numFmtId="10" fontId="40" fillId="4" borderId="38" xfId="2" applyNumberFormat="1" applyFont="1" applyFill="1" applyBorder="1" applyAlignment="1" applyProtection="1">
      <alignment horizontal="center" vertical="center"/>
      <protection locked="0"/>
    </xf>
    <xf numFmtId="173" fontId="0" fillId="3" borderId="38" xfId="1" applyNumberFormat="1" applyFont="1" applyFill="1" applyBorder="1" applyAlignment="1" applyProtection="1">
      <alignment vertical="center" wrapText="1"/>
    </xf>
    <xf numFmtId="170" fontId="40" fillId="4" borderId="38" xfId="1" applyNumberFormat="1" applyFont="1" applyFill="1" applyBorder="1" applyAlignment="1" applyProtection="1">
      <alignment vertical="center"/>
      <protection locked="0"/>
    </xf>
    <xf numFmtId="173" fontId="40" fillId="18" borderId="38" xfId="1" applyNumberFormat="1" applyFont="1" applyFill="1" applyBorder="1" applyAlignment="1" applyProtection="1">
      <alignment vertical="center"/>
      <protection locked="0"/>
    </xf>
    <xf numFmtId="4" fontId="40" fillId="4" borderId="38" xfId="1" applyNumberFormat="1" applyFont="1" applyFill="1" applyBorder="1" applyAlignment="1" applyProtection="1">
      <alignment vertical="center"/>
      <protection locked="0"/>
    </xf>
    <xf numFmtId="3" fontId="40" fillId="4" borderId="38" xfId="1" applyNumberFormat="1" applyFont="1" applyFill="1" applyBorder="1" applyAlignment="1" applyProtection="1">
      <alignment horizontal="right" vertical="center"/>
      <protection locked="0"/>
    </xf>
    <xf numFmtId="167" fontId="40" fillId="4" borderId="38" xfId="1" applyNumberFormat="1" applyFont="1" applyFill="1" applyBorder="1" applyAlignment="1" applyProtection="1">
      <alignment horizontal="right" vertical="center"/>
      <protection locked="0"/>
    </xf>
    <xf numFmtId="173" fontId="41" fillId="18" borderId="38" xfId="1" applyNumberFormat="1" applyFont="1" applyFill="1" applyBorder="1" applyAlignment="1" applyProtection="1">
      <alignment horizontal="right" vertical="center"/>
      <protection locked="0"/>
    </xf>
    <xf numFmtId="173" fontId="41" fillId="4" borderId="38" xfId="1" applyNumberFormat="1" applyFont="1" applyFill="1" applyBorder="1" applyAlignment="1" applyProtection="1">
      <alignment horizontal="right" vertical="center"/>
      <protection locked="0"/>
    </xf>
    <xf numFmtId="3" fontId="9" fillId="4" borderId="0" xfId="1" applyNumberFormat="1" applyFont="1" applyFill="1" applyBorder="1" applyAlignment="1" applyProtection="1">
      <alignment horizontal="right" vertical="center"/>
      <protection locked="0"/>
    </xf>
    <xf numFmtId="170" fontId="40" fillId="18" borderId="0" xfId="1" applyNumberFormat="1" applyFont="1" applyFill="1" applyBorder="1" applyAlignment="1" applyProtection="1">
      <alignment horizontal="right" vertical="center"/>
      <protection locked="0"/>
    </xf>
    <xf numFmtId="4" fontId="40" fillId="18" borderId="0" xfId="1" applyNumberFormat="1" applyFont="1" applyFill="1" applyBorder="1" applyAlignment="1" applyProtection="1">
      <alignment horizontal="right" vertical="center"/>
      <protection locked="0"/>
    </xf>
    <xf numFmtId="4" fontId="0" fillId="3" borderId="0" xfId="0" applyNumberFormat="1" applyFont="1" applyFill="1" applyBorder="1" applyAlignment="1" applyProtection="1">
      <alignment horizontal="right" vertical="center"/>
    </xf>
    <xf numFmtId="49" fontId="40" fillId="0" borderId="0" xfId="1" applyNumberFormat="1" applyFont="1" applyFill="1" applyBorder="1" applyAlignment="1" applyProtection="1">
      <alignment horizontal="left" vertical="center" wrapText="1"/>
    </xf>
    <xf numFmtId="3" fontId="0" fillId="21" borderId="45" xfId="1" applyNumberFormat="1" applyFont="1" applyFill="1" applyBorder="1" applyAlignment="1" applyProtection="1">
      <alignment vertical="center" wrapText="1"/>
    </xf>
    <xf numFmtId="3" fontId="63" fillId="11" borderId="45" xfId="1" applyNumberFormat="1" applyFont="1" applyFill="1" applyBorder="1" applyAlignment="1" applyProtection="1">
      <alignment vertical="center" wrapText="1"/>
    </xf>
    <xf numFmtId="4" fontId="45" fillId="11" borderId="40" xfId="1" applyNumberFormat="1" applyFont="1" applyFill="1" applyBorder="1" applyAlignment="1" applyProtection="1">
      <alignment vertical="center" wrapText="1"/>
    </xf>
    <xf numFmtId="4" fontId="0" fillId="11" borderId="45" xfId="1" applyNumberFormat="1" applyFont="1" applyFill="1" applyBorder="1" applyAlignment="1" applyProtection="1">
      <alignment vertical="center" wrapText="1"/>
    </xf>
    <xf numFmtId="0" fontId="4" fillId="0" borderId="21" xfId="0" applyFont="1" applyBorder="1"/>
    <xf numFmtId="179" fontId="46" fillId="17" borderId="21" xfId="0" applyNumberFormat="1" applyFont="1" applyFill="1" applyBorder="1" applyAlignment="1">
      <alignment vertical="center"/>
    </xf>
    <xf numFmtId="4" fontId="0" fillId="12" borderId="48" xfId="0" applyNumberFormat="1" applyFont="1" applyFill="1" applyBorder="1" applyAlignment="1">
      <alignment horizontal="right" vertical="top"/>
    </xf>
    <xf numFmtId="170" fontId="0" fillId="12" borderId="0" xfId="0" applyNumberFormat="1" applyFont="1" applyFill="1" applyBorder="1" applyAlignment="1">
      <alignment horizontal="center" vertical="top"/>
    </xf>
    <xf numFmtId="179" fontId="46" fillId="12" borderId="21" xfId="0" applyNumberFormat="1" applyFont="1" applyFill="1" applyBorder="1" applyAlignment="1">
      <alignment vertical="center"/>
    </xf>
    <xf numFmtId="179" fontId="0" fillId="0" borderId="0" xfId="0" applyNumberFormat="1" applyFont="1" applyAlignment="1">
      <alignment horizontal="left" vertical="center"/>
    </xf>
    <xf numFmtId="179" fontId="51" fillId="12" borderId="21" xfId="0" applyNumberFormat="1" applyFont="1" applyFill="1" applyBorder="1" applyAlignment="1">
      <alignment vertical="center"/>
    </xf>
    <xf numFmtId="4" fontId="6" fillId="11" borderId="40" xfId="1" applyNumberFormat="1" applyFont="1" applyFill="1" applyBorder="1" applyAlignment="1" applyProtection="1">
      <alignment vertical="center" wrapText="1"/>
    </xf>
    <xf numFmtId="0" fontId="5" fillId="17" borderId="0" xfId="0" applyFont="1" applyFill="1" applyBorder="1" applyAlignment="1">
      <alignment horizontal="left" wrapText="1"/>
    </xf>
    <xf numFmtId="4" fontId="11" fillId="17" borderId="0" xfId="0" applyNumberFormat="1" applyFont="1" applyFill="1" applyBorder="1" applyAlignment="1">
      <alignment vertical="center"/>
    </xf>
    <xf numFmtId="0" fontId="40" fillId="0" borderId="38" xfId="1" applyFont="1" applyFill="1" applyBorder="1" applyAlignment="1" applyProtection="1">
      <alignment horizontal="center" vertical="center" wrapText="1"/>
    </xf>
    <xf numFmtId="49" fontId="40" fillId="0" borderId="38" xfId="1" quotePrefix="1" applyNumberFormat="1" applyFont="1" applyFill="1" applyBorder="1" applyAlignment="1" applyProtection="1">
      <alignment horizontal="center" vertical="center" wrapText="1"/>
    </xf>
    <xf numFmtId="2" fontId="41" fillId="8" borderId="38" xfId="1" applyNumberFormat="1" applyFont="1" applyFill="1" applyBorder="1" applyAlignment="1" applyProtection="1">
      <alignment horizontal="center" vertical="center" wrapText="1"/>
    </xf>
    <xf numFmtId="49" fontId="41" fillId="18" borderId="38" xfId="1" applyNumberFormat="1" applyFont="1" applyFill="1" applyBorder="1" applyAlignment="1" applyProtection="1">
      <alignment horizontal="center" vertical="center" wrapText="1"/>
    </xf>
    <xf numFmtId="0" fontId="40" fillId="0" borderId="21" xfId="1" applyFont="1" applyFill="1" applyBorder="1" applyAlignment="1" applyProtection="1">
      <alignment horizontal="center" vertical="center" wrapText="1"/>
    </xf>
    <xf numFmtId="0" fontId="41" fillId="0" borderId="21" xfId="1" applyFont="1" applyFill="1" applyBorder="1" applyAlignment="1" applyProtection="1">
      <alignment horizontal="center" vertical="center" wrapText="1"/>
    </xf>
    <xf numFmtId="170" fontId="0" fillId="0" borderId="0" xfId="0" applyNumberFormat="1" applyFont="1" applyAlignment="1">
      <alignment horizontal="left" vertical="center"/>
    </xf>
    <xf numFmtId="170" fontId="9" fillId="17" borderId="21" xfId="1" applyNumberFormat="1" applyFont="1" applyFill="1" applyBorder="1" applyAlignment="1" applyProtection="1">
      <alignment horizontal="right" vertical="center"/>
      <protection locked="0"/>
    </xf>
    <xf numFmtId="171" fontId="0" fillId="0" borderId="0" xfId="0" applyNumberFormat="1" applyFont="1" applyAlignment="1">
      <alignment horizontal="left" vertical="center"/>
    </xf>
    <xf numFmtId="172" fontId="0" fillId="0" borderId="0" xfId="0" applyNumberFormat="1" applyFont="1" applyAlignment="1">
      <alignment horizontal="left" vertical="center"/>
    </xf>
    <xf numFmtId="4" fontId="45" fillId="3" borderId="53" xfId="1" applyNumberFormat="1" applyFont="1" applyFill="1" applyBorder="1" applyAlignment="1" applyProtection="1">
      <alignment vertical="center" wrapText="1"/>
    </xf>
    <xf numFmtId="173" fontId="41" fillId="4" borderId="53" xfId="1" applyNumberFormat="1" applyFont="1" applyFill="1" applyBorder="1" applyAlignment="1" applyProtection="1">
      <alignment horizontal="right" vertical="center"/>
      <protection locked="0"/>
    </xf>
    <xf numFmtId="173" fontId="41" fillId="4" borderId="0" xfId="1" applyNumberFormat="1" applyFont="1" applyFill="1" applyBorder="1" applyAlignment="1" applyProtection="1">
      <alignment horizontal="right" vertical="center"/>
      <protection locked="0"/>
    </xf>
    <xf numFmtId="4" fontId="45" fillId="18" borderId="21" xfId="1" applyNumberFormat="1" applyFont="1" applyFill="1" applyBorder="1" applyAlignment="1" applyProtection="1">
      <alignment vertical="center" wrapText="1"/>
    </xf>
    <xf numFmtId="173" fontId="41" fillId="18" borderId="21" xfId="1" applyNumberFormat="1" applyFont="1" applyFill="1" applyBorder="1" applyAlignment="1" applyProtection="1">
      <alignment horizontal="right" vertical="center"/>
      <protection locked="0"/>
    </xf>
    <xf numFmtId="0" fontId="40" fillId="0" borderId="21" xfId="1" applyFont="1" applyFill="1" applyBorder="1" applyAlignment="1" applyProtection="1">
      <alignment horizontal="center" vertical="center" wrapText="1"/>
    </xf>
    <xf numFmtId="49" fontId="40" fillId="0" borderId="21"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4" borderId="21" xfId="1" applyNumberFormat="1" applyFont="1" applyFill="1" applyBorder="1" applyAlignment="1" applyProtection="1">
      <alignment horizontal="right" vertical="center"/>
      <protection locked="0"/>
    </xf>
    <xf numFmtId="170" fontId="0" fillId="3" borderId="21" xfId="0" applyNumberFormat="1" applyFont="1" applyFill="1" applyBorder="1" applyAlignment="1" applyProtection="1">
      <alignment horizontal="right" vertical="center"/>
    </xf>
    <xf numFmtId="0" fontId="40" fillId="0" borderId="21" xfId="1" applyNumberFormat="1" applyFont="1" applyFill="1" applyBorder="1" applyAlignment="1" applyProtection="1">
      <alignment horizontal="center" vertical="center" wrapText="1"/>
    </xf>
    <xf numFmtId="168" fontId="0" fillId="3" borderId="21" xfId="1" applyNumberFormat="1" applyFont="1" applyFill="1" applyBorder="1" applyAlignment="1" applyProtection="1">
      <alignment vertical="center" wrapText="1"/>
    </xf>
    <xf numFmtId="4" fontId="40" fillId="4" borderId="21" xfId="1" applyNumberFormat="1" applyFont="1" applyFill="1" applyBorder="1" applyAlignment="1" applyProtection="1">
      <alignment horizontal="right" vertical="center"/>
      <protection locked="0"/>
    </xf>
    <xf numFmtId="1" fontId="40" fillId="0" borderId="21" xfId="1" applyNumberFormat="1" applyFont="1" applyFill="1" applyBorder="1" applyAlignment="1" applyProtection="1">
      <alignment horizontal="center" vertical="center" wrapText="1"/>
    </xf>
    <xf numFmtId="0" fontId="58" fillId="0" borderId="21" xfId="0" applyFont="1" applyBorder="1" applyAlignment="1" applyProtection="1">
      <alignment horizontal="center" vertical="center" wrapText="1"/>
    </xf>
    <xf numFmtId="4" fontId="66" fillId="4" borderId="45" xfId="1" applyNumberFormat="1" applyFont="1" applyFill="1" applyBorder="1" applyAlignment="1" applyProtection="1">
      <alignment horizontal="right" vertical="center"/>
      <protection locked="0"/>
    </xf>
    <xf numFmtId="4" fontId="40" fillId="4" borderId="45" xfId="1" applyNumberFormat="1" applyFont="1" applyFill="1" applyBorder="1" applyAlignment="1" applyProtection="1">
      <alignment horizontal="center" vertical="center"/>
      <protection locked="0"/>
    </xf>
    <xf numFmtId="170" fontId="40" fillId="4" borderId="45" xfId="1" applyNumberFormat="1" applyFont="1" applyFill="1" applyBorder="1" applyAlignment="1" applyProtection="1">
      <alignment horizontal="center" vertical="center"/>
      <protection locked="0"/>
    </xf>
    <xf numFmtId="4" fontId="40" fillId="0" borderId="38" xfId="1" applyNumberFormat="1" applyFont="1" applyFill="1" applyBorder="1" applyAlignment="1" applyProtection="1">
      <alignment horizontal="center" vertical="center" wrapText="1"/>
    </xf>
    <xf numFmtId="2" fontId="0" fillId="0" borderId="0" xfId="0" applyNumberFormat="1" applyFont="1" applyAlignment="1">
      <alignment horizontal="left" vertical="center"/>
    </xf>
    <xf numFmtId="4" fontId="11" fillId="0" borderId="9" xfId="0" applyNumberFormat="1" applyFont="1" applyFill="1" applyBorder="1" applyAlignment="1">
      <alignment vertical="center"/>
    </xf>
    <xf numFmtId="4" fontId="11" fillId="0" borderId="10" xfId="0" applyNumberFormat="1" applyFont="1" applyFill="1" applyBorder="1" applyAlignment="1">
      <alignment vertical="center"/>
    </xf>
    <xf numFmtId="4" fontId="11" fillId="0" borderId="11" xfId="0" applyNumberFormat="1" applyFont="1" applyFill="1" applyBorder="1" applyAlignment="1">
      <alignment vertical="center"/>
    </xf>
    <xf numFmtId="0" fontId="45" fillId="0" borderId="0" xfId="0" applyFont="1" applyFill="1"/>
    <xf numFmtId="4" fontId="11" fillId="7" borderId="21" xfId="0" applyNumberFormat="1" applyFont="1" applyFill="1" applyBorder="1" applyAlignment="1">
      <alignment horizontal="right" vertical="center" wrapText="1"/>
    </xf>
    <xf numFmtId="4" fontId="10" fillId="7" borderId="21" xfId="0" applyNumberFormat="1" applyFont="1" applyFill="1" applyBorder="1" applyAlignment="1">
      <alignment vertical="center" wrapText="1"/>
    </xf>
    <xf numFmtId="4" fontId="11" fillId="12" borderId="37" xfId="0" applyNumberFormat="1" applyFont="1" applyFill="1" applyBorder="1" applyAlignment="1">
      <alignment vertical="center"/>
    </xf>
    <xf numFmtId="177" fontId="0" fillId="0" borderId="0" xfId="0" applyNumberFormat="1" applyFont="1" applyAlignment="1">
      <alignment horizontal="left" vertical="center"/>
    </xf>
    <xf numFmtId="180" fontId="0" fillId="0" borderId="0" xfId="0" applyNumberFormat="1" applyFont="1" applyAlignment="1">
      <alignment horizontal="left" vertical="center"/>
    </xf>
    <xf numFmtId="4" fontId="40" fillId="4" borderId="45" xfId="1" applyNumberFormat="1" applyFont="1" applyFill="1" applyBorder="1" applyAlignment="1" applyProtection="1">
      <alignment horizontal="center" vertical="center"/>
      <protection locked="0"/>
    </xf>
    <xf numFmtId="0" fontId="40" fillId="0" borderId="21" xfId="1" applyFont="1" applyFill="1" applyBorder="1" applyAlignment="1" applyProtection="1">
      <alignment horizontal="center" vertical="center" wrapText="1"/>
    </xf>
    <xf numFmtId="4" fontId="0" fillId="17" borderId="48" xfId="0" applyNumberFormat="1" applyFont="1" applyFill="1" applyBorder="1" applyAlignment="1">
      <alignment horizontal="right" vertical="top"/>
    </xf>
    <xf numFmtId="170" fontId="0" fillId="12" borderId="49" xfId="0" applyNumberFormat="1" applyFont="1" applyFill="1" applyBorder="1" applyAlignment="1">
      <alignment horizontal="center" vertical="top"/>
    </xf>
    <xf numFmtId="0" fontId="0" fillId="12" borderId="21"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3" fontId="63" fillId="21" borderId="45" xfId="1" applyNumberFormat="1" applyFont="1" applyFill="1" applyBorder="1" applyAlignment="1" applyProtection="1">
      <alignment vertical="center" wrapText="1"/>
    </xf>
    <xf numFmtId="3" fontId="63" fillId="21" borderId="40" xfId="1" applyNumberFormat="1" applyFont="1" applyFill="1" applyBorder="1" applyAlignment="1" applyProtection="1">
      <alignment vertical="center" wrapText="1"/>
    </xf>
    <xf numFmtId="167" fontId="0" fillId="3" borderId="44" xfId="1" applyNumberFormat="1" applyFont="1" applyFill="1" applyBorder="1" applyAlignment="1" applyProtection="1">
      <alignment vertical="center" wrapText="1"/>
    </xf>
    <xf numFmtId="4" fontId="0" fillId="3" borderId="44" xfId="1" applyNumberFormat="1" applyFont="1" applyFill="1" applyBorder="1" applyAlignment="1" applyProtection="1">
      <alignment horizontal="center" vertical="center" wrapText="1"/>
    </xf>
    <xf numFmtId="4" fontId="66" fillId="4" borderId="45" xfId="1" applyNumberFormat="1" applyFont="1" applyFill="1" applyBorder="1" applyAlignment="1" applyProtection="1">
      <alignment horizontal="center" vertical="center"/>
      <protection locked="0"/>
    </xf>
    <xf numFmtId="167" fontId="10" fillId="17" borderId="21" xfId="0" applyNumberFormat="1" applyFont="1" applyFill="1" applyBorder="1" applyAlignment="1">
      <alignment horizontal="center" vertical="center"/>
    </xf>
    <xf numFmtId="168" fontId="55" fillId="17" borderId="21" xfId="0" applyNumberFormat="1" applyFont="1" applyFill="1" applyBorder="1" applyAlignment="1">
      <alignment horizontal="center" vertical="center"/>
    </xf>
    <xf numFmtId="167" fontId="55" fillId="17" borderId="21" xfId="0" applyNumberFormat="1" applyFont="1" applyFill="1" applyBorder="1" applyAlignment="1">
      <alignment horizontal="center" vertical="center"/>
    </xf>
    <xf numFmtId="4" fontId="9" fillId="4" borderId="45" xfId="1" applyNumberFormat="1" applyFont="1" applyFill="1" applyBorder="1" applyAlignment="1" applyProtection="1">
      <alignment horizontal="center" vertical="center"/>
      <protection locked="0"/>
    </xf>
    <xf numFmtId="170" fontId="0" fillId="0" borderId="21" xfId="0" applyNumberFormat="1" applyFont="1" applyBorder="1" applyAlignment="1">
      <alignment horizontal="right" vertical="center"/>
    </xf>
    <xf numFmtId="0" fontId="68" fillId="0" borderId="21" xfId="0" applyFont="1" applyBorder="1" applyAlignment="1">
      <alignment horizontal="center" vertical="center"/>
    </xf>
    <xf numFmtId="4" fontId="39" fillId="17" borderId="21" xfId="0" applyNumberFormat="1" applyFont="1" applyFill="1" applyBorder="1" applyAlignment="1">
      <alignment horizontal="right" vertical="center"/>
    </xf>
    <xf numFmtId="4" fontId="9" fillId="17" borderId="21" xfId="1" applyNumberFormat="1" applyFont="1" applyFill="1" applyBorder="1" applyAlignment="1" applyProtection="1">
      <alignment vertical="center"/>
      <protection locked="0"/>
    </xf>
    <xf numFmtId="4" fontId="10" fillId="17" borderId="21" xfId="0" applyNumberFormat="1" applyFont="1" applyFill="1" applyBorder="1" applyAlignment="1">
      <alignment horizontal="center" vertical="center"/>
    </xf>
    <xf numFmtId="176" fontId="0" fillId="3" borderId="45" xfId="0" applyNumberFormat="1" applyFont="1" applyFill="1" applyBorder="1" applyAlignment="1" applyProtection="1">
      <alignment horizontal="right" vertical="center"/>
    </xf>
    <xf numFmtId="4" fontId="11" fillId="12" borderId="20" xfId="0" applyNumberFormat="1" applyFont="1" applyFill="1" applyBorder="1" applyAlignment="1">
      <alignment vertical="center"/>
    </xf>
    <xf numFmtId="4" fontId="11" fillId="25" borderId="21" xfId="0" applyNumberFormat="1" applyFont="1" applyFill="1" applyBorder="1" applyAlignment="1">
      <alignment vertical="center" wrapText="1"/>
    </xf>
    <xf numFmtId="0" fontId="70" fillId="0" borderId="0" xfId="0" applyFont="1" applyAlignment="1">
      <alignment vertical="center"/>
    </xf>
    <xf numFmtId="0" fontId="69" fillId="0" borderId="0" xfId="0" applyFont="1" applyAlignment="1">
      <alignment horizontal="center" vertical="center"/>
    </xf>
    <xf numFmtId="0" fontId="71" fillId="0" borderId="0" xfId="0" applyFont="1" applyAlignment="1">
      <alignment vertical="center"/>
    </xf>
    <xf numFmtId="0" fontId="12" fillId="0" borderId="21" xfId="0" applyFont="1" applyBorder="1" applyAlignment="1">
      <alignment wrapText="1"/>
    </xf>
    <xf numFmtId="0" fontId="72" fillId="0" borderId="0" xfId="0" applyFont="1"/>
    <xf numFmtId="0" fontId="12" fillId="0" borderId="21" xfId="0" applyNumberFormat="1" applyFont="1" applyBorder="1" applyAlignment="1">
      <alignment wrapText="1"/>
    </xf>
    <xf numFmtId="0" fontId="12" fillId="0" borderId="21" xfId="0" applyNumberFormat="1" applyFont="1" applyBorder="1" applyAlignment="1">
      <alignment horizontal="center" wrapText="1"/>
    </xf>
    <xf numFmtId="0" fontId="72" fillId="0" borderId="0" xfId="0" applyFont="1" applyAlignment="1">
      <alignment horizontal="center"/>
    </xf>
    <xf numFmtId="49" fontId="12" fillId="0" borderId="21" xfId="0" applyNumberFormat="1" applyFont="1" applyBorder="1" applyAlignment="1">
      <alignment horizontal="center" wrapText="1"/>
    </xf>
    <xf numFmtId="0" fontId="46" fillId="0" borderId="0" xfId="0" applyFont="1" applyAlignment="1">
      <alignment vertical="center"/>
    </xf>
    <xf numFmtId="0" fontId="46" fillId="0" borderId="0" xfId="0" applyFont="1"/>
    <xf numFmtId="0" fontId="46" fillId="0" borderId="0" xfId="0" applyFont="1" applyAlignment="1">
      <alignment horizontal="center" vertical="center" wrapText="1"/>
    </xf>
    <xf numFmtId="0" fontId="46" fillId="0" borderId="0" xfId="0" applyFont="1" applyAlignment="1">
      <alignment vertical="top"/>
    </xf>
    <xf numFmtId="167" fontId="46" fillId="0" borderId="0" xfId="0" applyNumberFormat="1" applyFont="1" applyAlignment="1">
      <alignment vertical="top"/>
    </xf>
    <xf numFmtId="0" fontId="16" fillId="0" borderId="0" xfId="0" applyFont="1" applyAlignment="1">
      <alignment vertical="top"/>
    </xf>
    <xf numFmtId="168" fontId="16" fillId="0" borderId="0" xfId="0" applyNumberFormat="1" applyFont="1" applyAlignment="1">
      <alignment vertical="top"/>
    </xf>
    <xf numFmtId="4" fontId="16" fillId="0" borderId="0" xfId="0" applyNumberFormat="1" applyFont="1" applyAlignment="1">
      <alignment vertical="top"/>
    </xf>
    <xf numFmtId="4" fontId="46" fillId="0" borderId="0" xfId="0" applyNumberFormat="1" applyFont="1" applyAlignment="1">
      <alignment vertical="top"/>
    </xf>
    <xf numFmtId="4" fontId="46" fillId="0" borderId="0" xfId="0" applyNumberFormat="1" applyFont="1" applyAlignment="1"/>
    <xf numFmtId="0" fontId="46" fillId="0" borderId="0" xfId="0" applyFont="1" applyAlignment="1"/>
    <xf numFmtId="0" fontId="15" fillId="0" borderId="0" xfId="0" applyFont="1"/>
    <xf numFmtId="0" fontId="46" fillId="0" borderId="0" xfId="0" applyFont="1" applyFill="1"/>
    <xf numFmtId="3" fontId="46" fillId="0" borderId="0" xfId="0" applyNumberFormat="1" applyFont="1" applyFill="1"/>
    <xf numFmtId="181" fontId="46" fillId="0" borderId="0" xfId="0" applyNumberFormat="1" applyFont="1" applyFill="1"/>
    <xf numFmtId="0" fontId="48" fillId="0" borderId="0" xfId="0" applyFont="1" applyFill="1"/>
    <xf numFmtId="0" fontId="39" fillId="0" borderId="0" xfId="0" applyFont="1" applyAlignment="1">
      <alignment horizontal="center" vertical="center" wrapText="1"/>
    </xf>
    <xf numFmtId="0" fontId="65" fillId="0" borderId="21" xfId="62" applyFont="1" applyBorder="1" applyAlignment="1">
      <alignment horizontal="center" vertical="center" wrapText="1"/>
    </xf>
    <xf numFmtId="0" fontId="39" fillId="0" borderId="0" xfId="0" applyFont="1" applyAlignment="1">
      <alignment vertical="top"/>
    </xf>
    <xf numFmtId="0" fontId="65" fillId="0" borderId="21" xfId="62" applyFont="1" applyBorder="1" applyAlignment="1">
      <alignment horizontal="center" vertical="top" wrapText="1"/>
    </xf>
    <xf numFmtId="0" fontId="65" fillId="0" borderId="21" xfId="62" applyFont="1" applyBorder="1" applyAlignment="1">
      <alignment horizontal="left" vertical="top" wrapText="1"/>
    </xf>
    <xf numFmtId="171" fontId="39" fillId="0" borderId="0" xfId="0" applyNumberFormat="1" applyFont="1" applyAlignment="1">
      <alignment horizontal="center" vertical="center"/>
    </xf>
    <xf numFmtId="166" fontId="39" fillId="0" borderId="0" xfId="51" applyFont="1" applyAlignment="1">
      <alignment vertical="top"/>
    </xf>
    <xf numFmtId="171" fontId="39" fillId="0" borderId="0" xfId="51" applyNumberFormat="1" applyFont="1" applyAlignment="1">
      <alignment horizontal="center" vertical="top"/>
    </xf>
    <xf numFmtId="171" fontId="39" fillId="0" borderId="0" xfId="0" applyNumberFormat="1" applyFont="1" applyAlignment="1">
      <alignment horizontal="center" vertical="top"/>
    </xf>
    <xf numFmtId="0" fontId="39" fillId="0" borderId="0" xfId="0" applyFont="1" applyAlignment="1">
      <alignment horizontal="center" vertical="top"/>
    </xf>
    <xf numFmtId="177" fontId="39" fillId="0" borderId="0" xfId="0" applyNumberFormat="1" applyFont="1" applyAlignment="1">
      <alignment vertical="top"/>
    </xf>
    <xf numFmtId="181" fontId="39" fillId="0" borderId="0" xfId="0" applyNumberFormat="1" applyFont="1" applyAlignment="1">
      <alignment horizontal="center" vertical="top"/>
    </xf>
    <xf numFmtId="0" fontId="73" fillId="0" borderId="0" xfId="0" applyFont="1"/>
    <xf numFmtId="4" fontId="65" fillId="0" borderId="21" xfId="62" applyNumberFormat="1" applyFont="1" applyFill="1" applyBorder="1" applyAlignment="1">
      <alignment horizontal="center" vertical="center"/>
    </xf>
    <xf numFmtId="168" fontId="0" fillId="12" borderId="48" xfId="0" applyNumberFormat="1" applyFont="1" applyFill="1" applyBorder="1" applyAlignment="1">
      <alignment horizontal="right" vertical="top"/>
    </xf>
    <xf numFmtId="4" fontId="45" fillId="0" borderId="0" xfId="0" applyNumberFormat="1" applyFont="1"/>
    <xf numFmtId="0" fontId="4" fillId="0" borderId="30" xfId="0" applyFont="1" applyBorder="1" applyAlignment="1">
      <alignment horizontal="left" vertical="top" wrapText="1"/>
    </xf>
    <xf numFmtId="4" fontId="11" fillId="12" borderId="26" xfId="0" applyNumberFormat="1" applyFont="1" applyFill="1" applyBorder="1" applyAlignment="1">
      <alignment vertical="center"/>
    </xf>
    <xf numFmtId="4" fontId="10" fillId="0" borderId="20" xfId="0" applyNumberFormat="1" applyFont="1" applyBorder="1" applyAlignment="1">
      <alignment vertical="center"/>
    </xf>
    <xf numFmtId="0" fontId="74" fillId="0" borderId="0" xfId="0" applyFont="1"/>
    <xf numFmtId="176" fontId="74" fillId="0" borderId="0" xfId="0" applyNumberFormat="1" applyFont="1"/>
    <xf numFmtId="0" fontId="75" fillId="0" borderId="21" xfId="62" applyFont="1" applyFill="1" applyBorder="1" applyAlignment="1">
      <alignment horizontal="center" vertical="top" wrapText="1"/>
    </xf>
    <xf numFmtId="0" fontId="75" fillId="0" borderId="21" xfId="62" applyFont="1" applyFill="1" applyBorder="1" applyAlignment="1">
      <alignment horizontal="left" vertical="top" wrapText="1"/>
    </xf>
    <xf numFmtId="0" fontId="76" fillId="0" borderId="21" xfId="62" applyFont="1" applyFill="1" applyBorder="1" applyAlignment="1">
      <alignment horizontal="center" vertical="top" wrapText="1"/>
    </xf>
    <xf numFmtId="0" fontId="76" fillId="0" borderId="21" xfId="62" applyFont="1" applyFill="1" applyBorder="1" applyAlignment="1">
      <alignment horizontal="left" vertical="top" wrapText="1"/>
    </xf>
    <xf numFmtId="3" fontId="74" fillId="0" borderId="21" xfId="0" applyNumberFormat="1" applyFont="1" applyFill="1" applyBorder="1" applyAlignment="1">
      <alignment horizontal="center" vertical="center"/>
    </xf>
    <xf numFmtId="3" fontId="77" fillId="0" borderId="21" xfId="0" applyNumberFormat="1" applyFont="1" applyFill="1" applyBorder="1" applyAlignment="1">
      <alignment horizontal="center" vertical="center"/>
    </xf>
    <xf numFmtId="0" fontId="74" fillId="0" borderId="21" xfId="0" applyFont="1" applyFill="1" applyBorder="1" applyAlignment="1">
      <alignment horizontal="center" vertical="center"/>
    </xf>
    <xf numFmtId="0" fontId="74" fillId="0" borderId="21" xfId="0" applyFont="1" applyFill="1" applyBorder="1" applyAlignment="1">
      <alignment horizontal="center" vertical="top"/>
    </xf>
    <xf numFmtId="0" fontId="75" fillId="0" borderId="21" xfId="62" applyFont="1" applyBorder="1" applyAlignment="1">
      <alignment horizontal="center" vertical="top" wrapText="1"/>
    </xf>
    <xf numFmtId="0" fontId="75" fillId="0" borderId="21" xfId="62" applyFont="1" applyBorder="1" applyAlignment="1">
      <alignment horizontal="left" vertical="top" wrapText="1"/>
    </xf>
    <xf numFmtId="0" fontId="74" fillId="0" borderId="21" xfId="0" applyFont="1" applyFill="1" applyBorder="1" applyAlignment="1">
      <alignment horizontal="center" vertical="top" wrapText="1"/>
    </xf>
    <xf numFmtId="0" fontId="74" fillId="0" borderId="0" xfId="0" applyFont="1" applyFill="1" applyBorder="1" applyAlignment="1">
      <alignment horizontal="center" vertical="top"/>
    </xf>
    <xf numFmtId="0" fontId="74" fillId="0" borderId="0" xfId="0" applyFont="1" applyFill="1" applyBorder="1" applyAlignment="1">
      <alignment horizontal="center" vertical="top" wrapText="1"/>
    </xf>
    <xf numFmtId="0" fontId="74" fillId="0" borderId="0" xfId="0" applyFont="1" applyFill="1"/>
    <xf numFmtId="4" fontId="0" fillId="3" borderId="44" xfId="1" applyNumberFormat="1" applyFont="1" applyFill="1" applyBorder="1" applyAlignment="1" applyProtection="1">
      <alignment horizontal="right" vertical="center" wrapText="1"/>
    </xf>
    <xf numFmtId="4" fontId="0" fillId="0" borderId="21" xfId="0" applyNumberFormat="1" applyFont="1" applyBorder="1" applyAlignment="1">
      <alignment horizontal="right" vertical="center"/>
    </xf>
    <xf numFmtId="170" fontId="40" fillId="4" borderId="41" xfId="1" applyNumberFormat="1" applyFont="1" applyFill="1" applyBorder="1" applyAlignment="1" applyProtection="1">
      <alignment horizontal="right" vertical="center"/>
      <protection locked="0"/>
    </xf>
    <xf numFmtId="4" fontId="49" fillId="3" borderId="21" xfId="1" applyNumberFormat="1" applyFont="1" applyFill="1" applyBorder="1" applyAlignment="1" applyProtection="1">
      <alignment vertical="center" wrapText="1"/>
    </xf>
    <xf numFmtId="0" fontId="11" fillId="0" borderId="63" xfId="0" applyFont="1" applyBorder="1" applyAlignment="1">
      <alignment horizontal="center" vertical="center" wrapText="1"/>
    </xf>
    <xf numFmtId="0" fontId="10" fillId="0" borderId="4" xfId="0" applyFont="1" applyBorder="1" applyAlignment="1">
      <alignment horizontal="center" vertical="center" wrapText="1"/>
    </xf>
    <xf numFmtId="0" fontId="5" fillId="12" borderId="29" xfId="0" applyFont="1" applyFill="1" applyBorder="1" applyAlignment="1">
      <alignment horizontal="center" wrapText="1"/>
    </xf>
    <xf numFmtId="0" fontId="5" fillId="12" borderId="29" xfId="0" applyFont="1" applyFill="1" applyBorder="1" applyAlignment="1">
      <alignment horizontal="left" wrapText="1"/>
    </xf>
    <xf numFmtId="4" fontId="11" fillId="12" borderId="32" xfId="0" applyNumberFormat="1" applyFont="1" applyFill="1" applyBorder="1" applyAlignment="1">
      <alignment horizontal="right" vertical="center"/>
    </xf>
    <xf numFmtId="4" fontId="11" fillId="10" borderId="32" xfId="0" applyNumberFormat="1" applyFont="1" applyFill="1" applyBorder="1" applyAlignment="1">
      <alignment horizontal="right" vertical="center"/>
    </xf>
    <xf numFmtId="4" fontId="11" fillId="12" borderId="7" xfId="0" applyNumberFormat="1" applyFont="1" applyFill="1" applyBorder="1" applyAlignment="1">
      <alignment horizontal="right" vertical="center"/>
    </xf>
    <xf numFmtId="4" fontId="11" fillId="10" borderId="7" xfId="0" applyNumberFormat="1" applyFont="1" applyFill="1" applyBorder="1" applyAlignment="1">
      <alignment horizontal="right" vertical="center"/>
    </xf>
    <xf numFmtId="4" fontId="11" fillId="12" borderId="51" xfId="0" applyNumberFormat="1" applyFont="1" applyFill="1" applyBorder="1" applyAlignment="1">
      <alignment horizontal="right" vertical="center"/>
    </xf>
    <xf numFmtId="4" fontId="11" fillId="10" borderId="8" xfId="0" applyNumberFormat="1" applyFont="1" applyFill="1" applyBorder="1" applyAlignment="1">
      <alignment horizontal="right" vertical="center"/>
    </xf>
    <xf numFmtId="4" fontId="11" fillId="10" borderId="10" xfId="0" applyNumberFormat="1" applyFont="1" applyFill="1" applyBorder="1" applyAlignment="1">
      <alignment horizontal="right" vertical="center" wrapText="1"/>
    </xf>
    <xf numFmtId="0" fontId="5" fillId="0" borderId="62" xfId="0" applyFont="1" applyFill="1" applyBorder="1" applyAlignment="1">
      <alignment horizontal="center" wrapText="1"/>
    </xf>
    <xf numFmtId="0" fontId="5" fillId="0" borderId="62" xfId="0" applyFont="1" applyFill="1" applyBorder="1" applyAlignment="1">
      <alignment horizontal="right" wrapText="1"/>
    </xf>
    <xf numFmtId="0" fontId="0" fillId="0" borderId="9" xfId="0" applyBorder="1" applyAlignment="1">
      <alignment horizontal="center" vertical="center"/>
    </xf>
    <xf numFmtId="0" fontId="0" fillId="0" borderId="10" xfId="0" applyBorder="1" applyAlignment="1">
      <alignment horizontal="center" vertical="center"/>
    </xf>
    <xf numFmtId="0" fontId="11" fillId="10" borderId="10" xfId="0" applyFont="1" applyFill="1" applyBorder="1" applyAlignment="1">
      <alignment horizontal="center" vertical="center" wrapText="1"/>
    </xf>
    <xf numFmtId="0" fontId="0" fillId="0" borderId="6" xfId="0" applyBorder="1" applyAlignment="1">
      <alignment vertical="center"/>
    </xf>
    <xf numFmtId="0" fontId="0" fillId="0" borderId="33" xfId="0" applyBorder="1" applyAlignment="1">
      <alignment vertical="center"/>
    </xf>
    <xf numFmtId="0" fontId="0" fillId="0" borderId="28" xfId="0" applyBorder="1" applyAlignment="1">
      <alignment vertical="center"/>
    </xf>
    <xf numFmtId="4" fontId="11" fillId="12" borderId="32" xfId="0" applyNumberFormat="1" applyFont="1" applyFill="1" applyBorder="1" applyAlignment="1">
      <alignment vertical="center"/>
    </xf>
    <xf numFmtId="4" fontId="11" fillId="12" borderId="67" xfId="0" applyNumberFormat="1" applyFont="1" applyFill="1" applyBorder="1" applyAlignment="1">
      <alignment vertical="center"/>
    </xf>
    <xf numFmtId="0" fontId="54" fillId="0" borderId="0" xfId="0" applyFont="1" applyBorder="1" applyAlignment="1">
      <alignment horizontal="center" vertical="center"/>
    </xf>
    <xf numFmtId="0" fontId="10" fillId="0" borderId="0" xfId="0" applyFont="1" applyBorder="1" applyAlignment="1">
      <alignment horizontal="center" vertical="center" wrapText="1"/>
    </xf>
    <xf numFmtId="4" fontId="11" fillId="12" borderId="0" xfId="0" applyNumberFormat="1" applyFont="1" applyFill="1" applyBorder="1" applyAlignment="1">
      <alignment vertical="center"/>
    </xf>
    <xf numFmtId="4" fontId="10" fillId="0" borderId="0" xfId="0" applyNumberFormat="1" applyFont="1" applyBorder="1" applyAlignment="1">
      <alignment vertical="center"/>
    </xf>
    <xf numFmtId="4" fontId="11" fillId="0" borderId="0" xfId="0" applyNumberFormat="1" applyFont="1" applyFill="1" applyBorder="1" applyAlignment="1">
      <alignment vertical="center"/>
    </xf>
    <xf numFmtId="4" fontId="11" fillId="12" borderId="5" xfId="0" applyNumberFormat="1" applyFont="1" applyFill="1" applyBorder="1" applyAlignment="1">
      <alignment vertical="center"/>
    </xf>
    <xf numFmtId="0" fontId="10" fillId="0" borderId="21" xfId="0" applyFont="1" applyBorder="1" applyAlignment="1">
      <alignment horizontal="center" wrapText="1"/>
    </xf>
    <xf numFmtId="0" fontId="0" fillId="0" borderId="21" xfId="0" applyFont="1" applyBorder="1" applyAlignment="1">
      <alignment horizontal="center"/>
    </xf>
    <xf numFmtId="167" fontId="11" fillId="12" borderId="21" xfId="0" applyNumberFormat="1" applyFont="1" applyFill="1" applyBorder="1" applyAlignment="1">
      <alignment horizontal="center" vertical="center"/>
    </xf>
    <xf numFmtId="4" fontId="5" fillId="8" borderId="10" xfId="0" applyNumberFormat="1" applyFont="1" applyFill="1" applyBorder="1" applyAlignment="1">
      <alignment horizontal="right" vertical="center" wrapText="1"/>
    </xf>
    <xf numFmtId="0" fontId="0" fillId="17" borderId="0" xfId="0" applyFill="1"/>
    <xf numFmtId="0" fontId="65" fillId="17" borderId="21" xfId="62" applyFont="1" applyFill="1" applyBorder="1" applyAlignment="1">
      <alignment horizontal="center" vertical="center" wrapText="1"/>
    </xf>
    <xf numFmtId="0" fontId="65" fillId="17" borderId="21" xfId="62" applyFont="1" applyFill="1" applyBorder="1" applyAlignment="1">
      <alignment horizontal="center" vertical="top"/>
    </xf>
    <xf numFmtId="4" fontId="65" fillId="17" borderId="21" xfId="62" applyNumberFormat="1" applyFont="1" applyFill="1" applyBorder="1" applyAlignment="1">
      <alignment horizontal="center" vertical="center" wrapText="1"/>
    </xf>
    <xf numFmtId="4" fontId="11" fillId="10" borderId="36" xfId="0" applyNumberFormat="1" applyFont="1" applyFill="1" applyBorder="1" applyAlignment="1">
      <alignment horizontal="right" vertical="center"/>
    </xf>
    <xf numFmtId="0" fontId="5" fillId="17" borderId="64" xfId="0" applyFont="1" applyFill="1" applyBorder="1" applyAlignment="1">
      <alignment horizontal="center" wrapText="1"/>
    </xf>
    <xf numFmtId="4" fontId="11" fillId="12" borderId="68" xfId="0" applyNumberFormat="1" applyFont="1" applyFill="1" applyBorder="1" applyAlignment="1">
      <alignment horizontal="right" vertical="center"/>
    </xf>
    <xf numFmtId="4" fontId="11" fillId="10" borderId="68" xfId="0" applyNumberFormat="1" applyFont="1" applyFill="1" applyBorder="1" applyAlignment="1">
      <alignment horizontal="right" vertical="center"/>
    </xf>
    <xf numFmtId="4" fontId="11" fillId="10" borderId="69" xfId="0" applyNumberFormat="1" applyFont="1" applyFill="1" applyBorder="1" applyAlignment="1">
      <alignment horizontal="right" vertical="center"/>
    </xf>
    <xf numFmtId="179" fontId="78" fillId="17" borderId="21" xfId="0" applyNumberFormat="1" applyFont="1" applyFill="1" applyBorder="1" applyAlignment="1">
      <alignment vertical="center"/>
    </xf>
    <xf numFmtId="3" fontId="79" fillId="0" borderId="0" xfId="0" applyNumberFormat="1" applyFont="1" applyAlignment="1">
      <alignment vertical="top"/>
    </xf>
    <xf numFmtId="0" fontId="75" fillId="17" borderId="21" xfId="62" applyFont="1" applyFill="1" applyBorder="1" applyAlignment="1">
      <alignment horizontal="left" vertical="top" wrapText="1"/>
    </xf>
    <xf numFmtId="0" fontId="75" fillId="17" borderId="21" xfId="62" applyFont="1" applyFill="1" applyBorder="1" applyAlignment="1">
      <alignment horizontal="center" vertical="top" wrapText="1"/>
    </xf>
    <xf numFmtId="0" fontId="76" fillId="17" borderId="21" xfId="62" applyFont="1" applyFill="1" applyBorder="1" applyAlignment="1">
      <alignment horizontal="left" vertical="top" wrapText="1"/>
    </xf>
    <xf numFmtId="0" fontId="65" fillId="17" borderId="21" xfId="62" applyFont="1" applyFill="1" applyBorder="1" applyAlignment="1">
      <alignment horizontal="center" vertical="top" wrapText="1"/>
    </xf>
    <xf numFmtId="0" fontId="40" fillId="0" borderId="4" xfId="1" applyFont="1" applyFill="1" applyBorder="1" applyAlignment="1" applyProtection="1">
      <alignment horizontal="center" vertical="center" wrapText="1"/>
    </xf>
    <xf numFmtId="173" fontId="0" fillId="0" borderId="0" xfId="0" applyNumberFormat="1" applyFont="1" applyAlignment="1">
      <alignment horizontal="left" vertical="center"/>
    </xf>
    <xf numFmtId="4" fontId="0" fillId="0" borderId="0" xfId="0" applyNumberFormat="1" applyFont="1" applyBorder="1" applyAlignment="1">
      <alignment horizontal="left" vertical="center"/>
    </xf>
    <xf numFmtId="173" fontId="41" fillId="0" borderId="0" xfId="1" applyNumberFormat="1" applyFont="1" applyFill="1" applyBorder="1" applyAlignment="1" applyProtection="1">
      <alignment vertical="center" wrapText="1"/>
    </xf>
    <xf numFmtId="173" fontId="0" fillId="0" borderId="0" xfId="0" applyNumberFormat="1" applyFont="1" applyAlignment="1">
      <alignment vertical="center"/>
    </xf>
    <xf numFmtId="173" fontId="0" fillId="0" borderId="0" xfId="0" applyNumberFormat="1" applyFont="1" applyBorder="1" applyAlignment="1">
      <alignment vertical="center"/>
    </xf>
    <xf numFmtId="177" fontId="0" fillId="0" borderId="0" xfId="0" applyNumberFormat="1" applyFont="1" applyAlignment="1">
      <alignment horizontal="right" vertical="center"/>
    </xf>
    <xf numFmtId="0" fontId="10" fillId="0" borderId="21" xfId="0" applyFont="1" applyBorder="1" applyAlignment="1">
      <alignment horizontal="center" vertical="center" wrapText="1"/>
    </xf>
    <xf numFmtId="0" fontId="11" fillId="0" borderId="21" xfId="0" applyFont="1" applyBorder="1" applyAlignment="1">
      <alignment horizontal="center" vertical="center" wrapText="1"/>
    </xf>
    <xf numFmtId="0" fontId="11" fillId="5" borderId="21" xfId="0" applyFont="1" applyFill="1" applyBorder="1" applyAlignment="1">
      <alignment vertical="center" wrapText="1"/>
    </xf>
    <xf numFmtId="3" fontId="11" fillId="5" borderId="23" xfId="0" applyNumberFormat="1" applyFont="1" applyFill="1" applyBorder="1" applyAlignment="1">
      <alignment vertical="center" wrapText="1"/>
    </xf>
    <xf numFmtId="3" fontId="11" fillId="0" borderId="21" xfId="0" applyNumberFormat="1" applyFont="1" applyBorder="1" applyAlignment="1">
      <alignment horizontal="center" vertical="center" wrapText="1"/>
    </xf>
    <xf numFmtId="4" fontId="11" fillId="0" borderId="21" xfId="0" applyNumberFormat="1" applyFont="1" applyFill="1" applyBorder="1" applyAlignment="1">
      <alignment horizontal="center" vertical="center" wrapText="1"/>
    </xf>
    <xf numFmtId="0" fontId="11" fillId="0" borderId="21" xfId="0" applyFont="1" applyFill="1" applyBorder="1" applyAlignment="1">
      <alignment horizontal="center" vertical="center" wrapText="1"/>
    </xf>
    <xf numFmtId="3" fontId="10" fillId="0" borderId="21" xfId="0" applyNumberFormat="1" applyFont="1" applyBorder="1" applyAlignment="1">
      <alignment horizontal="center" vertical="center" wrapText="1"/>
    </xf>
    <xf numFmtId="0" fontId="10" fillId="7" borderId="21" xfId="0" applyFont="1" applyFill="1" applyBorder="1" applyAlignment="1">
      <alignment horizontal="center" vertical="center" wrapText="1"/>
    </xf>
    <xf numFmtId="3" fontId="11" fillId="0" borderId="22" xfId="0" applyNumberFormat="1" applyFont="1" applyBorder="1" applyAlignment="1">
      <alignment horizontal="center" vertical="center" wrapText="1"/>
    </xf>
    <xf numFmtId="3" fontId="10" fillId="0" borderId="18" xfId="0" applyNumberFormat="1" applyFont="1" applyBorder="1" applyAlignment="1">
      <alignment horizontal="center" vertical="center" wrapText="1"/>
    </xf>
    <xf numFmtId="3" fontId="10" fillId="0" borderId="3" xfId="0" applyNumberFormat="1" applyFont="1" applyBorder="1" applyAlignment="1">
      <alignment horizontal="center" vertical="center" wrapText="1"/>
    </xf>
    <xf numFmtId="0" fontId="11" fillId="5" borderId="23" xfId="0" applyFont="1" applyFill="1" applyBorder="1" applyAlignment="1">
      <alignment vertical="center" wrapText="1"/>
    </xf>
    <xf numFmtId="0" fontId="39" fillId="0" borderId="21" xfId="0" applyFont="1" applyFill="1" applyBorder="1" applyAlignment="1">
      <alignment vertical="center" wrapText="1"/>
    </xf>
    <xf numFmtId="0" fontId="55" fillId="0" borderId="21" xfId="0" applyFont="1" applyFill="1" applyBorder="1" applyAlignment="1">
      <alignment horizontal="center" vertical="center" wrapText="1"/>
    </xf>
    <xf numFmtId="0" fontId="39" fillId="8" borderId="21" xfId="0" applyFont="1" applyFill="1" applyBorder="1" applyAlignment="1">
      <alignment horizontal="center" vertical="center" wrapText="1"/>
    </xf>
    <xf numFmtId="3" fontId="11" fillId="7" borderId="21" xfId="0" applyNumberFormat="1" applyFont="1" applyFill="1" applyBorder="1" applyAlignment="1">
      <alignment horizontal="center" vertical="center" wrapText="1"/>
    </xf>
    <xf numFmtId="3" fontId="10" fillId="7" borderId="21" xfId="0" applyNumberFormat="1" applyFont="1" applyFill="1" applyBorder="1" applyAlignment="1">
      <alignment horizontal="center" vertical="center" wrapText="1"/>
    </xf>
    <xf numFmtId="4" fontId="11" fillId="7" borderId="21" xfId="0" applyNumberFormat="1" applyFont="1" applyFill="1" applyBorder="1" applyAlignment="1">
      <alignment vertical="center" wrapText="1"/>
    </xf>
    <xf numFmtId="182" fontId="39" fillId="8" borderId="21" xfId="0" applyNumberFormat="1" applyFont="1" applyFill="1" applyBorder="1" applyAlignment="1">
      <alignment horizontal="center" vertical="center" wrapText="1"/>
    </xf>
    <xf numFmtId="0" fontId="11" fillId="0" borderId="0" xfId="0" applyFont="1" applyAlignment="1">
      <alignment horizontal="center" vertical="center" wrapText="1"/>
    </xf>
    <xf numFmtId="4" fontId="11" fillId="21" borderId="0" xfId="0" applyNumberFormat="1" applyFont="1" applyFill="1" applyAlignment="1">
      <alignment vertical="center" wrapText="1"/>
    </xf>
    <xf numFmtId="167" fontId="10" fillId="0" borderId="0" xfId="0" applyNumberFormat="1" applyFont="1" applyAlignment="1">
      <alignment vertical="center" wrapText="1"/>
    </xf>
    <xf numFmtId="4" fontId="11" fillId="0" borderId="21" xfId="0" applyNumberFormat="1" applyFont="1" applyBorder="1" applyAlignment="1">
      <alignment vertical="center" wrapText="1"/>
    </xf>
    <xf numFmtId="4" fontId="10" fillId="0" borderId="21" xfId="0" applyNumberFormat="1" applyFont="1" applyBorder="1" applyAlignment="1">
      <alignment vertical="center" wrapText="1"/>
    </xf>
    <xf numFmtId="0" fontId="4" fillId="25" borderId="0" xfId="0" applyFont="1" applyFill="1"/>
    <xf numFmtId="0" fontId="10" fillId="25" borderId="0" xfId="0" applyFont="1" applyFill="1"/>
    <xf numFmtId="4" fontId="53" fillId="4" borderId="45" xfId="1" applyNumberFormat="1" applyFont="1" applyFill="1" applyBorder="1" applyAlignment="1" applyProtection="1">
      <alignment horizontal="center" vertical="center"/>
      <protection locked="0"/>
    </xf>
    <xf numFmtId="0" fontId="0" fillId="12" borderId="70" xfId="0" applyNumberFormat="1" applyFont="1" applyFill="1" applyBorder="1" applyAlignment="1">
      <alignment horizontal="left" vertical="top" wrapText="1" indent="4"/>
    </xf>
    <xf numFmtId="0" fontId="74" fillId="0" borderId="0" xfId="0" applyFont="1" applyBorder="1" applyAlignment="1">
      <alignment horizontal="center" vertical="center" wrapText="1"/>
    </xf>
    <xf numFmtId="0" fontId="75" fillId="0" borderId="0" xfId="62" applyFont="1" applyBorder="1" applyAlignment="1">
      <alignment horizontal="left" vertical="top" wrapText="1"/>
    </xf>
    <xf numFmtId="0" fontId="75" fillId="0" borderId="0" xfId="62" applyFont="1" applyBorder="1" applyAlignment="1">
      <alignment horizontal="center" vertical="top" wrapText="1"/>
    </xf>
    <xf numFmtId="0" fontId="74" fillId="0" borderId="21" xfId="0" applyFont="1" applyBorder="1" applyAlignment="1">
      <alignment horizontal="center" vertical="center" wrapText="1"/>
    </xf>
    <xf numFmtId="4" fontId="65" fillId="17" borderId="21" xfId="62" applyNumberFormat="1" applyFont="1" applyFill="1" applyBorder="1" applyAlignment="1">
      <alignment horizontal="center" vertical="center"/>
    </xf>
    <xf numFmtId="0" fontId="69" fillId="0" borderId="0" xfId="0" applyFont="1" applyAlignment="1">
      <alignment horizontal="center" vertical="center"/>
    </xf>
    <xf numFmtId="0" fontId="4" fillId="0" borderId="0" xfId="0" applyFont="1" applyAlignment="1">
      <alignment horizontal="center" wrapText="1"/>
    </xf>
    <xf numFmtId="0" fontId="10" fillId="0" borderId="16"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21" xfId="0" applyFont="1" applyBorder="1" applyAlignment="1">
      <alignment horizontal="right" vertical="center"/>
    </xf>
    <xf numFmtId="0" fontId="52" fillId="0" borderId="0" xfId="0" applyFont="1" applyAlignment="1">
      <alignment horizontal="center" vertical="center" wrapText="1"/>
    </xf>
    <xf numFmtId="4" fontId="10" fillId="17" borderId="22" xfId="0" applyNumberFormat="1" applyFont="1" applyFill="1" applyBorder="1" applyAlignment="1">
      <alignment horizontal="right" vertical="center"/>
    </xf>
    <xf numFmtId="0" fontId="0" fillId="0" borderId="64" xfId="0" applyBorder="1" applyAlignment="1">
      <alignment horizontal="center" vertical="center"/>
    </xf>
    <xf numFmtId="0" fontId="13" fillId="0" borderId="0" xfId="0" applyFont="1" applyBorder="1" applyAlignment="1">
      <alignment horizontal="left" vertical="center"/>
    </xf>
    <xf numFmtId="167" fontId="10" fillId="0" borderId="4" xfId="0" applyNumberFormat="1" applyFont="1" applyBorder="1" applyAlignment="1">
      <alignment horizontal="center" vertical="center" wrapText="1"/>
    </xf>
    <xf numFmtId="0" fontId="11" fillId="10" borderId="4" xfId="0" applyFont="1" applyFill="1" applyBorder="1" applyAlignment="1">
      <alignment horizontal="center" vertical="center" wrapText="1"/>
    </xf>
    <xf numFmtId="0" fontId="11" fillId="10" borderId="71" xfId="0" applyFont="1" applyFill="1" applyBorder="1" applyAlignment="1">
      <alignment horizontal="center" vertical="center" wrapText="1"/>
    </xf>
    <xf numFmtId="4" fontId="11" fillId="8" borderId="32" xfId="0" applyNumberFormat="1" applyFont="1" applyFill="1" applyBorder="1" applyAlignment="1">
      <alignment horizontal="right" vertical="center"/>
    </xf>
    <xf numFmtId="16" fontId="4" fillId="0" borderId="50" xfId="0" applyNumberFormat="1" applyFont="1" applyBorder="1" applyAlignment="1">
      <alignment horizontal="center" wrapText="1"/>
    </xf>
    <xf numFmtId="4" fontId="11" fillId="12" borderId="67" xfId="0" applyNumberFormat="1" applyFont="1" applyFill="1" applyBorder="1" applyAlignment="1">
      <alignment horizontal="right" vertical="center"/>
    </xf>
    <xf numFmtId="4" fontId="11" fillId="10" borderId="67" xfId="0" applyNumberFormat="1" applyFont="1" applyFill="1" applyBorder="1" applyAlignment="1">
      <alignment horizontal="right" vertical="center"/>
    </xf>
    <xf numFmtId="4" fontId="11" fillId="10" borderId="72" xfId="0" applyNumberFormat="1" applyFont="1" applyFill="1" applyBorder="1" applyAlignment="1">
      <alignment horizontal="right" vertical="center"/>
    </xf>
    <xf numFmtId="4" fontId="10" fillId="0" borderId="25" xfId="0" applyNumberFormat="1" applyFont="1" applyBorder="1" applyAlignment="1">
      <alignment vertical="center"/>
    </xf>
    <xf numFmtId="4" fontId="10" fillId="0" borderId="22" xfId="0" applyNumberFormat="1" applyFont="1" applyBorder="1" applyAlignment="1">
      <alignment vertical="center"/>
    </xf>
    <xf numFmtId="4" fontId="10" fillId="0" borderId="23" xfId="0" applyNumberFormat="1" applyFont="1" applyBorder="1" applyAlignment="1">
      <alignment vertical="center"/>
    </xf>
    <xf numFmtId="4" fontId="11" fillId="8" borderId="68" xfId="0" applyNumberFormat="1" applyFont="1" applyFill="1" applyBorder="1" applyAlignment="1">
      <alignment horizontal="right" vertical="center"/>
    </xf>
    <xf numFmtId="4" fontId="11" fillId="0" borderId="0" xfId="0" applyNumberFormat="1" applyFont="1" applyBorder="1" applyAlignment="1">
      <alignment horizontal="center"/>
    </xf>
    <xf numFmtId="4" fontId="71" fillId="0" borderId="0" xfId="0" applyNumberFormat="1" applyFont="1" applyAlignment="1">
      <alignment horizontal="center" vertical="center"/>
    </xf>
    <xf numFmtId="4" fontId="71" fillId="0" borderId="0" xfId="0" applyNumberFormat="1" applyFont="1" applyAlignment="1">
      <alignment vertical="center"/>
    </xf>
    <xf numFmtId="170" fontId="9" fillId="4" borderId="45" xfId="1" applyNumberFormat="1" applyFont="1" applyFill="1" applyBorder="1" applyAlignment="1" applyProtection="1">
      <alignment horizontal="right" vertical="center"/>
      <protection locked="0"/>
    </xf>
    <xf numFmtId="0" fontId="75" fillId="0" borderId="21" xfId="62" applyFont="1" applyBorder="1" applyAlignment="1">
      <alignment horizontal="left" vertical="center" wrapText="1"/>
    </xf>
    <xf numFmtId="0" fontId="76" fillId="17" borderId="21" xfId="62" applyFont="1" applyFill="1" applyBorder="1" applyAlignment="1">
      <alignment horizontal="center" vertical="top" wrapText="1"/>
    </xf>
    <xf numFmtId="3" fontId="46" fillId="0" borderId="0" xfId="0" applyNumberFormat="1" applyFont="1" applyAlignment="1">
      <alignment vertical="top"/>
    </xf>
    <xf numFmtId="4" fontId="71" fillId="0" borderId="0" xfId="0" applyNumberFormat="1" applyFont="1" applyAlignment="1">
      <alignment horizontal="center" vertical="center"/>
    </xf>
    <xf numFmtId="0" fontId="9" fillId="0" borderId="22" xfId="1" applyFont="1" applyFill="1" applyBorder="1" applyAlignment="1" applyProtection="1">
      <alignment horizontal="center" vertical="center" wrapText="1"/>
    </xf>
    <xf numFmtId="0" fontId="40" fillId="0" borderId="21" xfId="1" applyFont="1" applyFill="1" applyBorder="1" applyAlignment="1" applyProtection="1">
      <alignment horizontal="center" vertical="center" wrapText="1"/>
    </xf>
    <xf numFmtId="0" fontId="58" fillId="0" borderId="21" xfId="0" applyFont="1" applyBorder="1" applyAlignment="1" applyProtection="1">
      <alignment horizontal="center" vertical="center" wrapText="1"/>
    </xf>
    <xf numFmtId="0" fontId="40" fillId="0" borderId="45" xfId="1" applyFont="1" applyFill="1" applyBorder="1" applyAlignment="1" applyProtection="1">
      <alignment horizontal="center" vertical="center" wrapText="1"/>
    </xf>
    <xf numFmtId="49" fontId="40" fillId="0" borderId="38" xfId="1" applyNumberFormat="1" applyFont="1" applyFill="1" applyBorder="1" applyAlignment="1" applyProtection="1">
      <alignment horizontal="center" vertical="center" wrapText="1"/>
    </xf>
    <xf numFmtId="0" fontId="40" fillId="0" borderId="38" xfId="1" applyFont="1" applyFill="1" applyBorder="1" applyAlignment="1" applyProtection="1">
      <alignment horizontal="center" vertical="center" wrapText="1"/>
    </xf>
    <xf numFmtId="0" fontId="0" fillId="19" borderId="10" xfId="0" applyFill="1" applyBorder="1" applyAlignment="1">
      <alignment horizontal="center" vertical="center"/>
    </xf>
    <xf numFmtId="2" fontId="67" fillId="0" borderId="0" xfId="1" applyNumberFormat="1" applyFont="1" applyFill="1" applyBorder="1" applyAlignment="1" applyProtection="1">
      <alignment vertical="center" wrapText="1"/>
    </xf>
    <xf numFmtId="177" fontId="41" fillId="0" borderId="0" xfId="1" applyNumberFormat="1" applyFont="1" applyFill="1" applyBorder="1" applyAlignment="1" applyProtection="1">
      <alignment vertical="center" wrapText="1"/>
    </xf>
    <xf numFmtId="4" fontId="63" fillId="11" borderId="45" xfId="1" applyNumberFormat="1" applyFont="1" applyFill="1" applyBorder="1" applyAlignment="1" applyProtection="1">
      <alignment vertical="center" wrapText="1"/>
    </xf>
    <xf numFmtId="4" fontId="63" fillId="21" borderId="45" xfId="1" applyNumberFormat="1" applyFont="1" applyFill="1" applyBorder="1" applyAlignment="1" applyProtection="1">
      <alignment vertical="center" wrapText="1"/>
    </xf>
    <xf numFmtId="4" fontId="63" fillId="21" borderId="40" xfId="1" applyNumberFormat="1" applyFont="1" applyFill="1" applyBorder="1" applyAlignment="1" applyProtection="1">
      <alignment vertical="center" wrapText="1"/>
    </xf>
    <xf numFmtId="170" fontId="0" fillId="3" borderId="44" xfId="1" applyNumberFormat="1" applyFont="1" applyFill="1" applyBorder="1" applyAlignment="1" applyProtection="1">
      <alignment vertical="center" wrapText="1"/>
    </xf>
    <xf numFmtId="4" fontId="1" fillId="18" borderId="45" xfId="1" applyNumberFormat="1" applyFont="1" applyFill="1" applyBorder="1" applyAlignment="1" applyProtection="1">
      <alignment vertical="center" wrapText="1"/>
    </xf>
    <xf numFmtId="167" fontId="10" fillId="17" borderId="21" xfId="0" applyNumberFormat="1" applyFont="1" applyFill="1" applyBorder="1" applyAlignment="1">
      <alignment horizontal="right" vertical="center"/>
    </xf>
    <xf numFmtId="168" fontId="55" fillId="17" borderId="21" xfId="0" applyNumberFormat="1" applyFont="1" applyFill="1" applyBorder="1" applyAlignment="1">
      <alignment horizontal="right" vertical="center"/>
    </xf>
    <xf numFmtId="167" fontId="55" fillId="17" borderId="21" xfId="0" applyNumberFormat="1" applyFont="1" applyFill="1" applyBorder="1" applyAlignment="1">
      <alignment horizontal="right" vertical="center"/>
    </xf>
    <xf numFmtId="173" fontId="0" fillId="3" borderId="45" xfId="1" applyNumberFormat="1" applyFont="1" applyFill="1" applyBorder="1" applyAlignment="1" applyProtection="1">
      <alignment vertical="center" wrapText="1"/>
    </xf>
    <xf numFmtId="4" fontId="55" fillId="17" borderId="21" xfId="0" applyNumberFormat="1" applyFont="1" applyFill="1" applyBorder="1" applyAlignment="1">
      <alignment horizontal="right" vertical="center"/>
    </xf>
    <xf numFmtId="4" fontId="0" fillId="11" borderId="44" xfId="1" applyNumberFormat="1" applyFont="1" applyFill="1" applyBorder="1" applyAlignment="1" applyProtection="1">
      <alignment vertical="center" wrapText="1"/>
    </xf>
    <xf numFmtId="4" fontId="40" fillId="4" borderId="41" xfId="1" applyNumberFormat="1" applyFont="1" applyFill="1" applyBorder="1" applyAlignment="1" applyProtection="1">
      <alignment vertical="center"/>
      <protection locked="0"/>
    </xf>
    <xf numFmtId="4" fontId="67" fillId="17" borderId="21" xfId="1" applyNumberFormat="1" applyFont="1" applyFill="1" applyBorder="1" applyAlignment="1" applyProtection="1">
      <alignment vertical="center"/>
      <protection locked="0"/>
    </xf>
    <xf numFmtId="167" fontId="40" fillId="4" borderId="45" xfId="1" applyNumberFormat="1" applyFont="1" applyFill="1" applyBorder="1" applyAlignment="1" applyProtection="1">
      <alignment horizontal="right" vertical="center"/>
      <protection locked="0"/>
    </xf>
    <xf numFmtId="168" fontId="40" fillId="17" borderId="21" xfId="1" applyNumberFormat="1" applyFont="1" applyFill="1" applyBorder="1" applyAlignment="1" applyProtection="1">
      <alignment horizontal="right" vertical="center"/>
      <protection locked="0"/>
    </xf>
    <xf numFmtId="168" fontId="0" fillId="17" borderId="21" xfId="0" applyNumberFormat="1" applyFont="1" applyFill="1" applyBorder="1" applyAlignment="1">
      <alignment horizontal="left" vertical="center"/>
    </xf>
    <xf numFmtId="170" fontId="40" fillId="11" borderId="45" xfId="1" applyNumberFormat="1" applyFont="1" applyFill="1" applyBorder="1" applyAlignment="1" applyProtection="1">
      <alignment horizontal="right" vertical="center"/>
      <protection locked="0"/>
    </xf>
    <xf numFmtId="4" fontId="0" fillId="17" borderId="21" xfId="1" applyNumberFormat="1" applyFont="1" applyFill="1" applyBorder="1" applyAlignment="1" applyProtection="1">
      <alignment vertical="center" wrapText="1"/>
    </xf>
    <xf numFmtId="4" fontId="0" fillId="0" borderId="0" xfId="0" applyNumberFormat="1" applyFont="1" applyAlignment="1">
      <alignment horizontal="center" vertical="center"/>
    </xf>
    <xf numFmtId="0" fontId="0" fillId="25" borderId="48" xfId="0" applyNumberFormat="1" applyFont="1" applyFill="1" applyBorder="1" applyAlignment="1">
      <alignment horizontal="center" vertical="center" wrapText="1"/>
    </xf>
    <xf numFmtId="0" fontId="0" fillId="12" borderId="48" xfId="0" applyNumberFormat="1" applyFont="1" applyFill="1" applyBorder="1" applyAlignment="1">
      <alignment horizontal="center" vertical="center" wrapText="1"/>
    </xf>
    <xf numFmtId="0" fontId="0" fillId="12" borderId="48" xfId="0" applyNumberFormat="1" applyFont="1" applyFill="1" applyBorder="1" applyAlignment="1">
      <alignment horizontal="left" vertical="top" wrapText="1" indent="4"/>
    </xf>
    <xf numFmtId="179" fontId="46" fillId="25" borderId="21" xfId="0" applyNumberFormat="1" applyFont="1" applyFill="1" applyBorder="1" applyAlignment="1">
      <alignment vertical="center"/>
    </xf>
    <xf numFmtId="170" fontId="0" fillId="12" borderId="48" xfId="0" applyNumberFormat="1" applyFont="1" applyFill="1" applyBorder="1" applyAlignment="1">
      <alignment horizontal="center" vertical="top"/>
    </xf>
    <xf numFmtId="4" fontId="0" fillId="25" borderId="48" xfId="0" applyNumberFormat="1" applyFont="1" applyFill="1" applyBorder="1" applyAlignment="1">
      <alignment horizontal="right" vertical="top"/>
    </xf>
    <xf numFmtId="170" fontId="40" fillId="4" borderId="41" xfId="1" applyNumberFormat="1" applyFont="1" applyFill="1" applyBorder="1" applyAlignment="1" applyProtection="1">
      <alignment horizontal="center" vertical="center"/>
      <protection locked="0"/>
    </xf>
    <xf numFmtId="0" fontId="0" fillId="12" borderId="49" xfId="0" applyNumberFormat="1" applyFont="1" applyFill="1" applyBorder="1" applyAlignment="1">
      <alignment horizontal="left" vertical="top" wrapText="1" indent="4"/>
    </xf>
    <xf numFmtId="179" fontId="50" fillId="12" borderId="21" xfId="0" applyNumberFormat="1" applyFont="1" applyFill="1" applyBorder="1" applyAlignment="1">
      <alignment vertical="center"/>
    </xf>
    <xf numFmtId="170" fontId="81" fillId="12" borderId="0" xfId="0" applyNumberFormat="1" applyFont="1" applyFill="1" applyBorder="1" applyAlignment="1">
      <alignment horizontal="center" vertical="top"/>
    </xf>
    <xf numFmtId="173" fontId="40" fillId="18" borderId="41" xfId="1" applyNumberFormat="1" applyFont="1" applyFill="1" applyBorder="1" applyAlignment="1" applyProtection="1">
      <alignment horizontal="center" vertical="center"/>
      <protection locked="0"/>
    </xf>
    <xf numFmtId="4" fontId="40" fillId="4" borderId="41" xfId="1" applyNumberFormat="1" applyFont="1" applyFill="1" applyBorder="1" applyAlignment="1" applyProtection="1">
      <alignment horizontal="center" vertical="center"/>
      <protection locked="0"/>
    </xf>
    <xf numFmtId="0" fontId="74" fillId="0" borderId="0" xfId="0" applyFont="1" applyAlignment="1">
      <alignment horizontal="left" vertical="center" wrapText="1"/>
    </xf>
    <xf numFmtId="168" fontId="46" fillId="0" borderId="0" xfId="0" applyNumberFormat="1" applyFont="1" applyAlignment="1">
      <alignment vertical="top"/>
    </xf>
    <xf numFmtId="4" fontId="74" fillId="0" borderId="21" xfId="0" applyNumberFormat="1" applyFont="1" applyFill="1" applyBorder="1" applyAlignment="1">
      <alignment horizontal="center" vertical="center"/>
    </xf>
    <xf numFmtId="3" fontId="74" fillId="0" borderId="21" xfId="0" applyNumberFormat="1" applyFont="1" applyFill="1" applyBorder="1" applyAlignment="1">
      <alignment horizontal="center" vertical="top"/>
    </xf>
    <xf numFmtId="3" fontId="77" fillId="0" borderId="21" xfId="0" applyNumberFormat="1" applyFont="1" applyFill="1" applyBorder="1" applyAlignment="1">
      <alignment horizontal="center" vertical="top"/>
    </xf>
    <xf numFmtId="167" fontId="74" fillId="0" borderId="21" xfId="0" applyNumberFormat="1" applyFont="1" applyFill="1" applyBorder="1" applyAlignment="1">
      <alignment horizontal="center" vertical="center"/>
    </xf>
    <xf numFmtId="3" fontId="74" fillId="0" borderId="21" xfId="0" applyNumberFormat="1" applyFont="1" applyFill="1" applyBorder="1" applyAlignment="1">
      <alignment horizontal="center" vertical="top" wrapText="1"/>
    </xf>
    <xf numFmtId="1" fontId="74" fillId="0" borderId="21" xfId="0" applyNumberFormat="1" applyFont="1" applyFill="1" applyBorder="1" applyAlignment="1">
      <alignment horizontal="center" vertical="top"/>
    </xf>
    <xf numFmtId="178" fontId="74" fillId="0" borderId="21" xfId="2" applyNumberFormat="1" applyFont="1" applyFill="1" applyBorder="1" applyAlignment="1">
      <alignment horizontal="center" vertical="center"/>
    </xf>
    <xf numFmtId="10" fontId="74" fillId="0" borderId="21" xfId="2" applyNumberFormat="1" applyFont="1" applyFill="1" applyBorder="1" applyAlignment="1">
      <alignment horizontal="center" vertical="center"/>
    </xf>
    <xf numFmtId="0" fontId="74" fillId="17" borderId="21" xfId="0" applyFont="1" applyFill="1" applyBorder="1" applyAlignment="1">
      <alignment horizontal="center" vertical="center" wrapText="1"/>
    </xf>
    <xf numFmtId="0" fontId="74" fillId="0" borderId="21" xfId="0" applyFont="1" applyFill="1" applyBorder="1" applyAlignment="1">
      <alignment horizontal="center" vertical="center" wrapText="1"/>
    </xf>
    <xf numFmtId="0" fontId="10" fillId="0" borderId="21" xfId="0" applyFont="1" applyBorder="1" applyAlignment="1">
      <alignment horizontal="center"/>
    </xf>
    <xf numFmtId="0" fontId="5" fillId="0" borderId="0" xfId="0" applyFont="1" applyAlignment="1">
      <alignment horizontal="center" vertical="center" wrapText="1"/>
    </xf>
    <xf numFmtId="0" fontId="4" fillId="0" borderId="21" xfId="0" applyFont="1" applyBorder="1" applyAlignment="1">
      <alignment vertical="center" wrapText="1"/>
    </xf>
    <xf numFmtId="0" fontId="10" fillId="0" borderId="21" xfId="0" applyFont="1" applyBorder="1" applyAlignment="1">
      <alignment horizontal="center" vertical="center" wrapText="1"/>
    </xf>
    <xf numFmtId="0" fontId="42" fillId="0" borderId="21" xfId="0" applyFont="1" applyBorder="1" applyAlignment="1">
      <alignment horizontal="center" vertical="center" wrapText="1"/>
    </xf>
    <xf numFmtId="0" fontId="69" fillId="0" borderId="0" xfId="0" applyFont="1" applyAlignment="1">
      <alignment horizontal="center" vertical="center"/>
    </xf>
    <xf numFmtId="0" fontId="74" fillId="0" borderId="0" xfId="0" applyFont="1" applyAlignment="1">
      <alignment horizontal="left" wrapText="1"/>
    </xf>
    <xf numFmtId="0" fontId="74" fillId="0" borderId="0" xfId="0" applyFont="1" applyAlignment="1">
      <alignment horizontal="center" wrapText="1"/>
    </xf>
    <xf numFmtId="0" fontId="74" fillId="0" borderId="0" xfId="0" applyFont="1" applyAlignment="1">
      <alignment horizontal="center"/>
    </xf>
    <xf numFmtId="0" fontId="74" fillId="0" borderId="21" xfId="0" applyFont="1" applyFill="1" applyBorder="1" applyAlignment="1">
      <alignment horizontal="center" vertical="top" wrapText="1"/>
    </xf>
    <xf numFmtId="0" fontId="74" fillId="0" borderId="0" xfId="0" applyFont="1" applyAlignment="1">
      <alignment horizontal="left" vertical="center" wrapText="1"/>
    </xf>
    <xf numFmtId="4" fontId="65" fillId="0" borderId="22" xfId="62" applyNumberFormat="1" applyFont="1" applyFill="1" applyBorder="1" applyAlignment="1">
      <alignment horizontal="center" vertical="center"/>
    </xf>
    <xf numFmtId="4" fontId="65" fillId="0" borderId="3" xfId="62" applyNumberFormat="1" applyFont="1" applyFill="1" applyBorder="1" applyAlignment="1">
      <alignment horizontal="center" vertical="center"/>
    </xf>
    <xf numFmtId="0" fontId="65" fillId="17" borderId="22" xfId="62" applyFont="1" applyFill="1" applyBorder="1" applyAlignment="1">
      <alignment horizontal="center" vertical="top" wrapText="1"/>
    </xf>
    <xf numFmtId="0" fontId="65" fillId="17" borderId="3" xfId="62" applyFont="1" applyFill="1" applyBorder="1" applyAlignment="1">
      <alignment horizontal="center" vertical="top" wrapText="1"/>
    </xf>
    <xf numFmtId="0" fontId="65" fillId="0" borderId="22" xfId="62" applyFont="1" applyBorder="1" applyAlignment="1">
      <alignment horizontal="left" vertical="center" wrapText="1"/>
    </xf>
    <xf numFmtId="0" fontId="65" fillId="0" borderId="3" xfId="62" applyFont="1" applyBorder="1" applyAlignment="1">
      <alignment horizontal="left" vertical="center" wrapText="1"/>
    </xf>
    <xf numFmtId="0" fontId="65" fillId="0" borderId="22" xfId="62" applyFont="1" applyBorder="1" applyAlignment="1">
      <alignment horizontal="center" vertical="center" wrapText="1"/>
    </xf>
    <xf numFmtId="0" fontId="65" fillId="0" borderId="3" xfId="62" applyFont="1" applyBorder="1" applyAlignment="1">
      <alignment horizontal="center" vertical="center" wrapText="1"/>
    </xf>
    <xf numFmtId="0" fontId="15" fillId="0" borderId="0" xfId="0" applyFont="1" applyAlignment="1">
      <alignment wrapText="1"/>
    </xf>
    <xf numFmtId="0" fontId="70" fillId="0" borderId="0" xfId="0" applyFont="1" applyAlignment="1">
      <alignment horizontal="center" wrapText="1"/>
    </xf>
    <xf numFmtId="0" fontId="65" fillId="0" borderId="21" xfId="62" applyFont="1" applyBorder="1" applyAlignment="1">
      <alignment horizontal="center" vertical="center" wrapText="1"/>
    </xf>
    <xf numFmtId="0" fontId="65" fillId="17" borderId="21" xfId="62" applyFont="1" applyFill="1" applyBorder="1" applyAlignment="1">
      <alignment horizontal="center" vertical="center" wrapText="1"/>
    </xf>
    <xf numFmtId="0" fontId="40" fillId="0" borderId="38" xfId="1" applyFont="1" applyFill="1" applyBorder="1" applyAlignment="1" applyProtection="1">
      <alignment horizontal="center" vertical="center" wrapText="1"/>
    </xf>
    <xf numFmtId="0" fontId="40" fillId="0" borderId="41" xfId="1" applyFont="1" applyFill="1" applyBorder="1" applyAlignment="1" applyProtection="1">
      <alignment horizontal="center" vertical="center" wrapText="1"/>
    </xf>
    <xf numFmtId="0" fontId="40" fillId="0" borderId="40" xfId="1" applyFont="1" applyFill="1" applyBorder="1" applyAlignment="1" applyProtection="1">
      <alignment horizontal="center" vertical="center" wrapText="1"/>
    </xf>
    <xf numFmtId="0" fontId="40" fillId="9" borderId="38" xfId="1" applyFont="1" applyFill="1" applyBorder="1" applyAlignment="1" applyProtection="1">
      <alignment horizontal="center" vertical="center" wrapText="1"/>
    </xf>
    <xf numFmtId="0" fontId="40" fillId="0" borderId="39" xfId="1" applyFont="1" applyFill="1" applyBorder="1" applyAlignment="1" applyProtection="1">
      <alignment horizontal="center" vertical="center" wrapText="1"/>
    </xf>
    <xf numFmtId="0" fontId="40" fillId="0" borderId="43" xfId="1" applyFont="1" applyFill="1" applyBorder="1" applyAlignment="1" applyProtection="1">
      <alignment horizontal="center" vertical="center" wrapText="1"/>
    </xf>
    <xf numFmtId="0" fontId="40" fillId="0" borderId="46" xfId="1" applyFont="1" applyFill="1" applyBorder="1" applyAlignment="1" applyProtection="1">
      <alignment horizontal="center" vertical="center" wrapText="1"/>
    </xf>
    <xf numFmtId="0" fontId="40" fillId="0" borderId="39" xfId="1" applyFont="1" applyFill="1" applyBorder="1" applyAlignment="1">
      <alignment horizontal="center" vertical="center" wrapText="1"/>
    </xf>
    <xf numFmtId="0" fontId="40" fillId="0" borderId="43" xfId="1" applyFont="1" applyFill="1" applyBorder="1" applyAlignment="1">
      <alignment horizontal="center" vertical="center" wrapText="1"/>
    </xf>
    <xf numFmtId="0" fontId="40" fillId="0" borderId="46" xfId="1" applyFont="1" applyFill="1" applyBorder="1" applyAlignment="1">
      <alignment horizontal="center" vertical="center" wrapText="1"/>
    </xf>
    <xf numFmtId="0" fontId="58" fillId="0" borderId="40" xfId="0" applyFont="1" applyBorder="1" applyAlignment="1" applyProtection="1">
      <alignment horizontal="center" vertical="center" wrapText="1"/>
    </xf>
    <xf numFmtId="4" fontId="66" fillId="4" borderId="39" xfId="1" applyNumberFormat="1" applyFont="1" applyFill="1" applyBorder="1" applyAlignment="1" applyProtection="1">
      <alignment horizontal="center" vertical="center"/>
      <protection locked="0"/>
    </xf>
    <xf numFmtId="4" fontId="66" fillId="4" borderId="46" xfId="1" applyNumberFormat="1" applyFont="1" applyFill="1" applyBorder="1" applyAlignment="1" applyProtection="1">
      <alignment horizontal="center" vertical="center"/>
      <protection locked="0"/>
    </xf>
    <xf numFmtId="0" fontId="40" fillId="0" borderId="21" xfId="1" applyFont="1" applyFill="1" applyBorder="1" applyAlignment="1" applyProtection="1">
      <alignment horizontal="center" vertical="center" wrapText="1"/>
    </xf>
    <xf numFmtId="0" fontId="40" fillId="0" borderId="21" xfId="1" applyFont="1" applyFill="1" applyBorder="1" applyAlignment="1">
      <alignment horizontal="center" vertical="center" wrapText="1"/>
    </xf>
    <xf numFmtId="49" fontId="40" fillId="0" borderId="56" xfId="1" applyNumberFormat="1" applyFont="1" applyFill="1" applyBorder="1" applyAlignment="1" applyProtection="1">
      <alignment horizontal="center" vertical="center" wrapText="1"/>
    </xf>
    <xf numFmtId="49" fontId="40" fillId="0" borderId="57" xfId="1" applyNumberFormat="1" applyFont="1" applyFill="1" applyBorder="1" applyAlignment="1" applyProtection="1">
      <alignment horizontal="center" vertical="center" wrapText="1"/>
    </xf>
    <xf numFmtId="0" fontId="40" fillId="0" borderId="45" xfId="1" applyFont="1" applyFill="1" applyBorder="1" applyAlignment="1" applyProtection="1">
      <alignment horizontal="center" vertical="center" wrapText="1"/>
    </xf>
    <xf numFmtId="0" fontId="40" fillId="0" borderId="55" xfId="1" applyFont="1" applyFill="1" applyBorder="1" applyAlignment="1" applyProtection="1">
      <alignment horizontal="center" vertical="center" wrapText="1"/>
    </xf>
    <xf numFmtId="49" fontId="40" fillId="0" borderId="38" xfId="1" applyNumberFormat="1" applyFont="1" applyFill="1" applyBorder="1" applyAlignment="1" applyProtection="1">
      <alignment horizontal="center" vertical="center" wrapText="1"/>
    </xf>
    <xf numFmtId="49" fontId="40" fillId="0" borderId="53" xfId="1" applyNumberFormat="1" applyFont="1" applyFill="1" applyBorder="1" applyAlignment="1" applyProtection="1">
      <alignment horizontal="center" vertical="center" wrapText="1"/>
    </xf>
    <xf numFmtId="4" fontId="0" fillId="3" borderId="56" xfId="1" applyNumberFormat="1" applyFont="1" applyFill="1" applyBorder="1" applyAlignment="1" applyProtection="1">
      <alignment horizontal="center" vertical="center" wrapText="1"/>
    </xf>
    <xf numFmtId="4" fontId="0" fillId="3" borderId="57" xfId="1" applyNumberFormat="1" applyFont="1" applyFill="1" applyBorder="1" applyAlignment="1" applyProtection="1">
      <alignment horizontal="center" vertical="center" wrapText="1"/>
    </xf>
    <xf numFmtId="170" fontId="40" fillId="4" borderId="39" xfId="1" applyNumberFormat="1" applyFont="1" applyFill="1" applyBorder="1" applyAlignment="1" applyProtection="1">
      <alignment horizontal="right" vertical="center"/>
      <protection locked="0"/>
    </xf>
    <xf numFmtId="170" fontId="40" fillId="4" borderId="46" xfId="1" applyNumberFormat="1" applyFont="1" applyFill="1" applyBorder="1" applyAlignment="1" applyProtection="1">
      <alignment horizontal="right" vertical="center"/>
      <protection locked="0"/>
    </xf>
    <xf numFmtId="0" fontId="58" fillId="0" borderId="21" xfId="0" applyFont="1" applyBorder="1" applyAlignment="1" applyProtection="1">
      <alignment horizontal="center" vertical="center" wrapText="1"/>
    </xf>
    <xf numFmtId="167" fontId="55" fillId="17" borderId="22" xfId="0" applyNumberFormat="1" applyFont="1" applyFill="1" applyBorder="1" applyAlignment="1">
      <alignment horizontal="center" vertical="center"/>
    </xf>
    <xf numFmtId="167" fontId="55" fillId="17" borderId="3" xfId="0" applyNumberFormat="1" applyFont="1" applyFill="1" applyBorder="1" applyAlignment="1">
      <alignment horizontal="center" vertical="center"/>
    </xf>
    <xf numFmtId="4" fontId="39" fillId="17" borderId="22" xfId="0" applyNumberFormat="1" applyFont="1" applyFill="1" applyBorder="1" applyAlignment="1">
      <alignment horizontal="center" vertical="center"/>
    </xf>
    <xf numFmtId="4" fontId="39" fillId="17" borderId="3" xfId="0" applyNumberFormat="1" applyFont="1" applyFill="1" applyBorder="1" applyAlignment="1">
      <alignment horizontal="center" vertical="center"/>
    </xf>
    <xf numFmtId="4" fontId="9" fillId="17" borderId="22" xfId="1" applyNumberFormat="1" applyFont="1" applyFill="1" applyBorder="1" applyAlignment="1" applyProtection="1">
      <alignment horizontal="center" vertical="center"/>
      <protection locked="0"/>
    </xf>
    <xf numFmtId="4" fontId="9" fillId="17" borderId="3" xfId="1" applyNumberFormat="1" applyFont="1" applyFill="1" applyBorder="1" applyAlignment="1" applyProtection="1">
      <alignment horizontal="center" vertical="center"/>
      <protection locked="0"/>
    </xf>
    <xf numFmtId="168" fontId="55" fillId="17" borderId="22" xfId="0" applyNumberFormat="1" applyFont="1" applyFill="1" applyBorder="1" applyAlignment="1">
      <alignment horizontal="center" vertical="center"/>
    </xf>
    <xf numFmtId="168" fontId="55" fillId="17" borderId="3" xfId="0" applyNumberFormat="1" applyFont="1" applyFill="1" applyBorder="1" applyAlignment="1">
      <alignment horizontal="center" vertical="center"/>
    </xf>
    <xf numFmtId="4" fontId="0" fillId="11" borderId="56" xfId="1" applyNumberFormat="1" applyFont="1" applyFill="1" applyBorder="1" applyAlignment="1" applyProtection="1">
      <alignment horizontal="center" vertical="center" wrapText="1"/>
    </xf>
    <xf numFmtId="4" fontId="0" fillId="11" borderId="57" xfId="1" applyNumberFormat="1" applyFont="1" applyFill="1" applyBorder="1" applyAlignment="1" applyProtection="1">
      <alignment horizontal="center" vertical="center" wrapText="1"/>
    </xf>
    <xf numFmtId="4" fontId="40" fillId="4" borderId="39" xfId="1" applyNumberFormat="1" applyFont="1" applyFill="1" applyBorder="1" applyAlignment="1" applyProtection="1">
      <alignment horizontal="center" vertical="center"/>
      <protection locked="0"/>
    </xf>
    <xf numFmtId="4" fontId="40" fillId="4" borderId="46" xfId="1" applyNumberFormat="1" applyFont="1" applyFill="1" applyBorder="1" applyAlignment="1" applyProtection="1">
      <alignment horizontal="center" vertical="center"/>
      <protection locked="0"/>
    </xf>
    <xf numFmtId="49" fontId="40" fillId="0" borderId="58" xfId="1" applyNumberFormat="1" applyFont="1" applyFill="1" applyBorder="1" applyAlignment="1" applyProtection="1">
      <alignment horizontal="center" vertical="center" wrapText="1"/>
    </xf>
    <xf numFmtId="49" fontId="40" fillId="0" borderId="59" xfId="1" applyNumberFormat="1" applyFont="1" applyFill="1" applyBorder="1" applyAlignment="1" applyProtection="1">
      <alignment horizontal="center" vertical="center" wrapText="1"/>
    </xf>
    <xf numFmtId="49" fontId="40" fillId="0" borderId="60" xfId="1" applyNumberFormat="1" applyFont="1" applyFill="1" applyBorder="1" applyAlignment="1" applyProtection="1">
      <alignment horizontal="center" vertical="center" wrapText="1"/>
    </xf>
    <xf numFmtId="49" fontId="40" fillId="0" borderId="61" xfId="1" applyNumberFormat="1" applyFont="1" applyFill="1" applyBorder="1" applyAlignment="1" applyProtection="1">
      <alignment horizontal="center" vertical="center" wrapText="1"/>
    </xf>
    <xf numFmtId="0" fontId="9" fillId="0" borderId="22" xfId="1" applyFont="1" applyFill="1" applyBorder="1" applyAlignment="1" applyProtection="1">
      <alignment horizontal="center" vertical="center" wrapText="1"/>
    </xf>
    <xf numFmtId="0" fontId="9" fillId="0" borderId="3" xfId="1" applyFont="1" applyFill="1" applyBorder="1" applyAlignment="1" applyProtection="1">
      <alignment horizontal="center" vertical="center" wrapText="1"/>
    </xf>
    <xf numFmtId="49" fontId="40" fillId="17" borderId="22" xfId="1" applyNumberFormat="1" applyFont="1" applyFill="1" applyBorder="1" applyAlignment="1" applyProtection="1">
      <alignment horizontal="center" vertical="center" wrapText="1"/>
    </xf>
    <xf numFmtId="49" fontId="40" fillId="17" borderId="3" xfId="1" applyNumberFormat="1" applyFont="1" applyFill="1" applyBorder="1" applyAlignment="1" applyProtection="1">
      <alignment horizontal="center" vertical="center" wrapText="1"/>
    </xf>
    <xf numFmtId="0" fontId="40" fillId="17" borderId="22" xfId="1" applyFont="1" applyFill="1" applyBorder="1" applyAlignment="1" applyProtection="1">
      <alignment horizontal="center" vertical="center" wrapText="1"/>
    </xf>
    <xf numFmtId="0" fontId="40" fillId="17" borderId="3" xfId="1" applyFont="1" applyFill="1" applyBorder="1" applyAlignment="1" applyProtection="1">
      <alignment horizontal="center" vertical="center" wrapText="1"/>
    </xf>
    <xf numFmtId="10" fontId="40" fillId="4" borderId="41" xfId="2" applyNumberFormat="1" applyFont="1" applyFill="1" applyBorder="1" applyAlignment="1" applyProtection="1">
      <alignment horizontal="center" vertical="center"/>
      <protection locked="0"/>
    </xf>
    <xf numFmtId="10" fontId="40" fillId="4" borderId="44" xfId="2" applyNumberFormat="1" applyFont="1" applyFill="1" applyBorder="1" applyAlignment="1" applyProtection="1">
      <alignment horizontal="center" vertical="center"/>
      <protection locked="0"/>
    </xf>
    <xf numFmtId="10" fontId="40" fillId="4" borderId="73" xfId="2" applyNumberFormat="1" applyFont="1" applyFill="1" applyBorder="1" applyAlignment="1" applyProtection="1">
      <alignment horizontal="center" vertical="center"/>
      <protection locked="0"/>
    </xf>
    <xf numFmtId="4" fontId="40" fillId="4" borderId="41" xfId="1" applyNumberFormat="1" applyFont="1" applyFill="1" applyBorder="1" applyAlignment="1" applyProtection="1">
      <alignment horizontal="center" vertical="center"/>
      <protection locked="0"/>
    </xf>
    <xf numFmtId="4" fontId="40" fillId="4" borderId="44" xfId="1" applyNumberFormat="1" applyFont="1" applyFill="1" applyBorder="1" applyAlignment="1" applyProtection="1">
      <alignment horizontal="center" vertical="center"/>
      <protection locked="0"/>
    </xf>
    <xf numFmtId="4" fontId="40" fillId="4" borderId="73" xfId="1" applyNumberFormat="1" applyFont="1" applyFill="1" applyBorder="1" applyAlignment="1" applyProtection="1">
      <alignment horizontal="center" vertical="center"/>
      <protection locked="0"/>
    </xf>
    <xf numFmtId="4" fontId="40" fillId="4" borderId="45" xfId="1" applyNumberFormat="1" applyFont="1" applyFill="1" applyBorder="1" applyAlignment="1" applyProtection="1">
      <alignment horizontal="center" vertical="center"/>
      <protection locked="0"/>
    </xf>
    <xf numFmtId="4" fontId="40" fillId="4" borderId="55" xfId="1" applyNumberFormat="1" applyFont="1" applyFill="1" applyBorder="1" applyAlignment="1" applyProtection="1">
      <alignment horizontal="center" vertical="center"/>
      <protection locked="0"/>
    </xf>
    <xf numFmtId="4" fontId="55" fillId="17" borderId="22" xfId="0" applyNumberFormat="1" applyFont="1" applyFill="1" applyBorder="1" applyAlignment="1">
      <alignment horizontal="center" vertical="center"/>
    </xf>
    <xf numFmtId="4" fontId="55" fillId="17" borderId="3" xfId="0" applyNumberFormat="1" applyFont="1" applyFill="1" applyBorder="1" applyAlignment="1">
      <alignment horizontal="center" vertical="center"/>
    </xf>
    <xf numFmtId="170" fontId="40" fillId="4" borderId="39" xfId="1" applyNumberFormat="1" applyFont="1" applyFill="1" applyBorder="1" applyAlignment="1" applyProtection="1">
      <alignment horizontal="center" vertical="center"/>
      <protection locked="0"/>
    </xf>
    <xf numFmtId="170" fontId="40" fillId="4" borderId="46" xfId="1" applyNumberFormat="1" applyFont="1" applyFill="1" applyBorder="1" applyAlignment="1" applyProtection="1">
      <alignment horizontal="center" vertical="center"/>
      <protection locked="0"/>
    </xf>
    <xf numFmtId="4" fontId="40" fillId="26" borderId="39" xfId="1" applyNumberFormat="1" applyFont="1" applyFill="1" applyBorder="1" applyAlignment="1" applyProtection="1">
      <alignment horizontal="center" vertical="center"/>
      <protection locked="0"/>
    </xf>
    <xf numFmtId="4" fontId="40" fillId="26" borderId="46" xfId="1" applyNumberFormat="1" applyFont="1" applyFill="1" applyBorder="1" applyAlignment="1" applyProtection="1">
      <alignment horizontal="center" vertical="center"/>
      <protection locked="0"/>
    </xf>
    <xf numFmtId="0" fontId="0" fillId="0" borderId="0" xfId="0" applyFont="1" applyAlignment="1">
      <alignment horizontal="center" vertical="center"/>
    </xf>
    <xf numFmtId="4" fontId="67" fillId="17" borderId="22" xfId="1" applyNumberFormat="1" applyFont="1" applyFill="1" applyBorder="1" applyAlignment="1" applyProtection="1">
      <alignment horizontal="center" vertical="center"/>
      <protection locked="0"/>
    </xf>
    <xf numFmtId="4" fontId="67" fillId="17" borderId="3" xfId="1" applyNumberFormat="1" applyFont="1" applyFill="1" applyBorder="1" applyAlignment="1" applyProtection="1">
      <alignment horizontal="center" vertical="center"/>
      <protection locked="0"/>
    </xf>
    <xf numFmtId="4" fontId="40" fillId="0" borderId="38" xfId="1" applyNumberFormat="1" applyFont="1" applyFill="1" applyBorder="1" applyAlignment="1" applyProtection="1">
      <alignment horizontal="center" vertical="center" wrapText="1"/>
    </xf>
    <xf numFmtId="4" fontId="40" fillId="0" borderId="53" xfId="1" applyNumberFormat="1" applyFont="1" applyFill="1" applyBorder="1" applyAlignment="1" applyProtection="1">
      <alignment horizontal="center" vertical="center" wrapText="1"/>
    </xf>
    <xf numFmtId="170" fontId="81" fillId="12" borderId="0" xfId="0" applyNumberFormat="1" applyFont="1" applyFill="1" applyBorder="1" applyAlignment="1">
      <alignment horizontal="center" vertical="top" wrapText="1"/>
    </xf>
    <xf numFmtId="3" fontId="81" fillId="12" borderId="74" xfId="0" applyNumberFormat="1" applyFont="1" applyFill="1" applyBorder="1" applyAlignment="1">
      <alignment horizontal="center" vertical="center"/>
    </xf>
    <xf numFmtId="3" fontId="81" fillId="12" borderId="75" xfId="0" applyNumberFormat="1" applyFont="1" applyFill="1" applyBorder="1" applyAlignment="1">
      <alignment horizontal="center" vertical="center"/>
    </xf>
    <xf numFmtId="0" fontId="11" fillId="5" borderId="23"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horizontal="center" vertical="center" wrapText="1"/>
    </xf>
    <xf numFmtId="0" fontId="11" fillId="0" borderId="21" xfId="0" applyFont="1" applyBorder="1" applyAlignment="1">
      <alignment horizontal="right" vertical="center" wrapText="1"/>
    </xf>
    <xf numFmtId="0" fontId="42" fillId="0" borderId="0" xfId="0" applyFont="1" applyAlignment="1">
      <alignment horizontal="center" vertical="center" wrapText="1"/>
    </xf>
    <xf numFmtId="0" fontId="10" fillId="0" borderId="22"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0" fillId="0" borderId="21" xfId="0" applyFont="1" applyBorder="1" applyAlignment="1">
      <alignment horizontal="right" vertical="center" wrapText="1"/>
    </xf>
    <xf numFmtId="0" fontId="11" fillId="0" borderId="21" xfId="0" applyFont="1" applyBorder="1" applyAlignment="1">
      <alignment horizontal="right" vertical="center" wrapText="1" indent="1"/>
    </xf>
    <xf numFmtId="4" fontId="11" fillId="0" borderId="21" xfId="0" applyNumberFormat="1" applyFont="1" applyBorder="1" applyAlignment="1">
      <alignment horizontal="center"/>
    </xf>
    <xf numFmtId="4" fontId="5" fillId="8" borderId="16" xfId="0" applyNumberFormat="1" applyFont="1" applyFill="1" applyBorder="1" applyAlignment="1">
      <alignment horizontal="center" vertical="center"/>
    </xf>
    <xf numFmtId="4" fontId="5" fillId="8" borderId="0" xfId="0" applyNumberFormat="1" applyFont="1" applyFill="1" applyBorder="1" applyAlignment="1">
      <alignment horizontal="center" vertical="center"/>
    </xf>
    <xf numFmtId="4" fontId="71" fillId="0" borderId="0" xfId="0" applyNumberFormat="1" applyFont="1" applyAlignment="1">
      <alignment horizontal="center" vertical="center"/>
    </xf>
    <xf numFmtId="0" fontId="10" fillId="0" borderId="21" xfId="0" applyFont="1" applyFill="1" applyBorder="1" applyAlignment="1">
      <alignment horizontal="center" vertical="center" wrapText="1"/>
    </xf>
    <xf numFmtId="0" fontId="71" fillId="0" borderId="0" xfId="0" applyFont="1" applyAlignment="1">
      <alignment horizontal="right" vertical="center"/>
    </xf>
    <xf numFmtId="0" fontId="52" fillId="0" borderId="0" xfId="0" applyFont="1" applyAlignment="1">
      <alignment horizontal="center" vertical="center" wrapText="1"/>
    </xf>
    <xf numFmtId="0" fontId="0" fillId="0" borderId="34" xfId="0" applyBorder="1" applyAlignment="1">
      <alignment horizontal="center" vertical="center"/>
    </xf>
    <xf numFmtId="0" fontId="0" fillId="0" borderId="4" xfId="0" applyBorder="1" applyAlignment="1">
      <alignment horizontal="center" vertical="center"/>
    </xf>
    <xf numFmtId="0" fontId="0" fillId="0" borderId="54" xfId="0" applyBorder="1" applyAlignment="1">
      <alignment horizontal="center" vertical="center"/>
    </xf>
    <xf numFmtId="0" fontId="43" fillId="0" borderId="51" xfId="0" applyFont="1" applyBorder="1" applyAlignment="1">
      <alignment horizontal="center"/>
    </xf>
    <xf numFmtId="0" fontId="43" fillId="0" borderId="35" xfId="0" applyFont="1" applyBorder="1" applyAlignment="1">
      <alignment horizontal="center"/>
    </xf>
    <xf numFmtId="0" fontId="43" fillId="0" borderId="36" xfId="0" applyFont="1" applyBorder="1" applyAlignment="1">
      <alignment horizontal="center"/>
    </xf>
    <xf numFmtId="0" fontId="54" fillId="0" borderId="32" xfId="0" applyFont="1" applyBorder="1" applyAlignment="1">
      <alignment horizontal="center" vertical="center"/>
    </xf>
    <xf numFmtId="0" fontId="54" fillId="0" borderId="7" xfId="0" applyFont="1" applyBorder="1" applyAlignment="1">
      <alignment horizontal="center" vertical="center"/>
    </xf>
    <xf numFmtId="0" fontId="54" fillId="0" borderId="8" xfId="0" applyFont="1" applyBorder="1" applyAlignment="1">
      <alignment horizontal="center" vertical="center"/>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26"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1" xfId="0" applyFont="1" applyBorder="1" applyAlignment="1">
      <alignment horizontal="center" vertical="center"/>
    </xf>
    <xf numFmtId="0" fontId="10" fillId="0" borderId="65" xfId="0" applyFont="1" applyBorder="1" applyAlignment="1">
      <alignment horizontal="center" vertical="center" wrapText="1"/>
    </xf>
    <xf numFmtId="0" fontId="10" fillId="0" borderId="66" xfId="0" applyFont="1" applyBorder="1" applyAlignment="1">
      <alignment horizontal="center" vertical="center" wrapText="1"/>
    </xf>
    <xf numFmtId="0" fontId="11" fillId="0" borderId="3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cellXfs>
  <cellStyles count="73">
    <cellStyle name=" 1" xfId="7"/>
    <cellStyle name=" 1 2" xfId="8"/>
    <cellStyle name=" 1_Stage1" xfId="9"/>
    <cellStyle name="_Model_RAB Мой_PR.PROG.WARM.NOTCOMBI.2012.2.16_v1.4(04.04.11) " xfId="10"/>
    <cellStyle name="_Model_RAB Мой_Книга2_PR.PROG.WARM.NOTCOMBI.2012.2.16_v1.4(04.04.11) " xfId="11"/>
    <cellStyle name="_Model_RAB_MRSK_svod_PR.PROG.WARM.NOTCOMBI.2012.2.16_v1.4(04.04.11) " xfId="12"/>
    <cellStyle name="_Model_RAB_MRSK_svod_Книга2_PR.PROG.WARM.NOTCOMBI.2012.2.16_v1.4(04.04.11) " xfId="13"/>
    <cellStyle name="_МОДЕЛЬ_1 (2)_PR.PROG.WARM.NOTCOMBI.2012.2.16_v1.4(04.04.11) " xfId="14"/>
    <cellStyle name="_МОДЕЛЬ_1 (2)_Книга2_PR.PROG.WARM.NOTCOMBI.2012.2.16_v1.4(04.04.11) " xfId="15"/>
    <cellStyle name="_пр 5 тариф RAB_PR.PROG.WARM.NOTCOMBI.2012.2.16_v1.4(04.04.11) " xfId="16"/>
    <cellStyle name="_пр 5 тариф RAB_Книга2_PR.PROG.WARM.NOTCOMBI.2012.2.16_v1.4(04.04.11) " xfId="17"/>
    <cellStyle name="_Расчет RAB_22072008_PR.PROG.WARM.NOTCOMBI.2012.2.16_v1.4(04.04.11) " xfId="18"/>
    <cellStyle name="_Расчет RAB_22072008_Книга2_PR.PROG.WARM.NOTCOMBI.2012.2.16_v1.4(04.04.11) " xfId="19"/>
    <cellStyle name="_Расчет RAB_Лен и МОЭСК_с 2010 года_14.04.2009_со сглаж_version 3.0_без ФСК_PR.PROG.WARM.NOTCOMBI.2012.2.16_v1.4(04.04.11) " xfId="20"/>
    <cellStyle name="_Расчет RAB_Лен и МОЭСК_с 2010 года_14.04.2009_со сглаж_version 3.0_без ФСК_Книга2_PR.PROG.WARM.NOTCOMBI.2012.2.16_v1.4(04.04.11) " xfId="21"/>
    <cellStyle name="Cells 2" xfId="22"/>
    <cellStyle name="Currency [0]" xfId="23"/>
    <cellStyle name="Currency2" xfId="24"/>
    <cellStyle name="Followed Hyperlink" xfId="25"/>
    <cellStyle name="Header 3" xfId="26"/>
    <cellStyle name="Hyperlink" xfId="27"/>
    <cellStyle name="normal" xfId="28"/>
    <cellStyle name="Normal1" xfId="29"/>
    <cellStyle name="Normal2" xfId="30"/>
    <cellStyle name="Percent1" xfId="31"/>
    <cellStyle name="Title 4" xfId="32"/>
    <cellStyle name="Ввод  2" xfId="33"/>
    <cellStyle name="Гиперссылка 2 2" xfId="34"/>
    <cellStyle name="Гиперссылка 4" xfId="35"/>
    <cellStyle name="Границы" xfId="1"/>
    <cellStyle name="Заголовок" xfId="36"/>
    <cellStyle name="ЗаголовокСтолбца" xfId="37"/>
    <cellStyle name="Значение" xfId="38"/>
    <cellStyle name="Значение 2" xfId="66"/>
    <cellStyle name="Значения" xfId="55"/>
    <cellStyle name="Обычный" xfId="0" builtinId="0"/>
    <cellStyle name="Обычный 10" xfId="39"/>
    <cellStyle name="Обычный 12" xfId="40"/>
    <cellStyle name="Обычный 12 2" xfId="41"/>
    <cellStyle name="Обычный 158" xfId="52"/>
    <cellStyle name="Обычный 158 2" xfId="67"/>
    <cellStyle name="Обычный 2" xfId="42"/>
    <cellStyle name="Обычный 2 10 2" xfId="43"/>
    <cellStyle name="Обычный 2 2" xfId="4"/>
    <cellStyle name="Обычный 3" xfId="3"/>
    <cellStyle name="Обычный 3 2" xfId="61"/>
    <cellStyle name="Обычный 3 3" xfId="44"/>
    <cellStyle name="Обычный 4" xfId="45"/>
    <cellStyle name="Обычный 5" xfId="46"/>
    <cellStyle name="Обычный 6" xfId="5"/>
    <cellStyle name="Обычный 7" xfId="6"/>
    <cellStyle name="Обычный 8" xfId="60"/>
    <cellStyle name="Обычный 9" xfId="63"/>
    <cellStyle name="Обычный 9 2" xfId="68"/>
    <cellStyle name="Обычный_стр.1_5" xfId="62"/>
    <cellStyle name="Процентный" xfId="2" builtinId="5"/>
    <cellStyle name="Процентный 10" xfId="53"/>
    <cellStyle name="Процентный 13" xfId="56"/>
    <cellStyle name="Процентный 2" xfId="58"/>
    <cellStyle name="Процентный 3" xfId="64"/>
    <cellStyle name="Процентный 3 2" xfId="69"/>
    <cellStyle name="Стиль 1" xfId="47"/>
    <cellStyle name="Финансовый 10" xfId="70"/>
    <cellStyle name="Финансовый 18" xfId="57"/>
    <cellStyle name="Финансовый 2" xfId="51"/>
    <cellStyle name="Финансовый 3" xfId="59"/>
    <cellStyle name="Финансовый 4" xfId="65"/>
    <cellStyle name="Финансовый 4 2" xfId="71"/>
    <cellStyle name="Формула" xfId="48"/>
    <cellStyle name="ФормулаВБ_Мониторинг инвестиций" xfId="49"/>
    <cellStyle name="ФормулаНаКонтроль" xfId="50"/>
    <cellStyle name="ФормулаНаКонтроль 2" xfId="72"/>
    <cellStyle name="Формулы" xfId="54"/>
  </cellStyles>
  <dxfs count="0"/>
  <tableStyles count="0" defaultTableStyle="TableStyleMedium2" defaultPivotStyle="PivotStyleMedium9"/>
  <colors>
    <mruColors>
      <color rgb="FF99FFCC"/>
      <color rgb="FFFFCCFF"/>
      <color rgb="FFCCCCFF"/>
      <color rgb="FFFFFFFF"/>
      <color rgb="FF0066CC"/>
      <color rgb="FF66FF33"/>
      <color rgb="FFCCFFFF"/>
      <color rgb="FFFF66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calcChain" Target="calcChain.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xdr:col>
      <xdr:colOff>57150</xdr:colOff>
      <xdr:row>86</xdr:row>
      <xdr:rowOff>238125</xdr:rowOff>
    </xdr:from>
    <xdr:to>
      <xdr:col>3</xdr:col>
      <xdr:colOff>838201</xdr:colOff>
      <xdr:row>86</xdr:row>
      <xdr:rowOff>514350</xdr:rowOff>
    </xdr:to>
    <xdr:pic>
      <xdr:nvPicPr>
        <xdr:cNvPr id="4" name="Рисунок 3" descr="base_1_283964_833"/>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2907625"/>
          <a:ext cx="781051"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92</xdr:row>
      <xdr:rowOff>0</xdr:rowOff>
    </xdr:from>
    <xdr:to>
      <xdr:col>3</xdr:col>
      <xdr:colOff>581025</xdr:colOff>
      <xdr:row>92</xdr:row>
      <xdr:rowOff>266700</xdr:rowOff>
    </xdr:to>
    <xdr:pic>
      <xdr:nvPicPr>
        <xdr:cNvPr id="5" name="Рисунок 4" descr="base_1_283964_846"/>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003500"/>
          <a:ext cx="5810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95</xdr:row>
      <xdr:rowOff>0</xdr:rowOff>
    </xdr:from>
    <xdr:to>
      <xdr:col>3</xdr:col>
      <xdr:colOff>514350</xdr:colOff>
      <xdr:row>95</xdr:row>
      <xdr:rowOff>247650</xdr:rowOff>
    </xdr:to>
    <xdr:pic>
      <xdr:nvPicPr>
        <xdr:cNvPr id="6" name="Рисунок 5"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0527625"/>
          <a:ext cx="5143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xdr:row>
      <xdr:rowOff>0</xdr:rowOff>
    </xdr:from>
    <xdr:to>
      <xdr:col>3</xdr:col>
      <xdr:colOff>514350</xdr:colOff>
      <xdr:row>97</xdr:row>
      <xdr:rowOff>247650</xdr:rowOff>
    </xdr:to>
    <xdr:pic>
      <xdr:nvPicPr>
        <xdr:cNvPr id="7" name="Рисунок 6"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9194125"/>
          <a:ext cx="5143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57150</xdr:colOff>
      <xdr:row>86</xdr:row>
      <xdr:rowOff>238125</xdr:rowOff>
    </xdr:from>
    <xdr:to>
      <xdr:col>3</xdr:col>
      <xdr:colOff>838201</xdr:colOff>
      <xdr:row>86</xdr:row>
      <xdr:rowOff>514350</xdr:rowOff>
    </xdr:to>
    <xdr:pic>
      <xdr:nvPicPr>
        <xdr:cNvPr id="2" name="Рисунок 1" descr="base_1_283964_833"/>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305925"/>
          <a:ext cx="78105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92</xdr:row>
      <xdr:rowOff>0</xdr:rowOff>
    </xdr:from>
    <xdr:to>
      <xdr:col>3</xdr:col>
      <xdr:colOff>581025</xdr:colOff>
      <xdr:row>92</xdr:row>
      <xdr:rowOff>266700</xdr:rowOff>
    </xdr:to>
    <xdr:pic>
      <xdr:nvPicPr>
        <xdr:cNvPr id="3" name="Рисунок 2" descr="base_1_283964_846"/>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305925"/>
          <a:ext cx="581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95</xdr:row>
      <xdr:rowOff>0</xdr:rowOff>
    </xdr:from>
    <xdr:to>
      <xdr:col>3</xdr:col>
      <xdr:colOff>514350</xdr:colOff>
      <xdr:row>95</xdr:row>
      <xdr:rowOff>247650</xdr:rowOff>
    </xdr:to>
    <xdr:pic>
      <xdr:nvPicPr>
        <xdr:cNvPr id="4" name="Рисунок 3"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305925"/>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97</xdr:row>
      <xdr:rowOff>0</xdr:rowOff>
    </xdr:from>
    <xdr:to>
      <xdr:col>3</xdr:col>
      <xdr:colOff>514350</xdr:colOff>
      <xdr:row>97</xdr:row>
      <xdr:rowOff>247650</xdr:rowOff>
    </xdr:to>
    <xdr:pic>
      <xdr:nvPicPr>
        <xdr:cNvPr id="5" name="Рисунок 4"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305925"/>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57150</xdr:colOff>
      <xdr:row>78</xdr:row>
      <xdr:rowOff>238125</xdr:rowOff>
    </xdr:from>
    <xdr:to>
      <xdr:col>3</xdr:col>
      <xdr:colOff>838201</xdr:colOff>
      <xdr:row>78</xdr:row>
      <xdr:rowOff>514350</xdr:rowOff>
    </xdr:to>
    <xdr:pic>
      <xdr:nvPicPr>
        <xdr:cNvPr id="2" name="Рисунок 1" descr="base_1_283964_833"/>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7258050"/>
          <a:ext cx="47625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xdr:row>
      <xdr:rowOff>0</xdr:rowOff>
    </xdr:from>
    <xdr:to>
      <xdr:col>3</xdr:col>
      <xdr:colOff>581025</xdr:colOff>
      <xdr:row>84</xdr:row>
      <xdr:rowOff>266700</xdr:rowOff>
    </xdr:to>
    <xdr:pic>
      <xdr:nvPicPr>
        <xdr:cNvPr id="3" name="Рисунок 2" descr="base_1_283964_846"/>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258050"/>
          <a:ext cx="1019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87</xdr:row>
      <xdr:rowOff>0</xdr:rowOff>
    </xdr:from>
    <xdr:to>
      <xdr:col>3</xdr:col>
      <xdr:colOff>514350</xdr:colOff>
      <xdr:row>87</xdr:row>
      <xdr:rowOff>247650</xdr:rowOff>
    </xdr:to>
    <xdr:pic>
      <xdr:nvPicPr>
        <xdr:cNvPr id="4" name="Рисунок 3"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25805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89</xdr:row>
      <xdr:rowOff>0</xdr:rowOff>
    </xdr:from>
    <xdr:to>
      <xdr:col>3</xdr:col>
      <xdr:colOff>514350</xdr:colOff>
      <xdr:row>89</xdr:row>
      <xdr:rowOff>247650</xdr:rowOff>
    </xdr:to>
    <xdr:pic>
      <xdr:nvPicPr>
        <xdr:cNvPr id="5" name="Рисунок 4" descr="base_1_283964_855"/>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25805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it-iss.ke.mrsk-yuga.local\Users\dordzhiyevalv\AppData\Local\Microsoft\Windows\Temporary%20Internet%20Files\Content.Outlook\78TTNAE6\&#1057;&#1053;_&#1050;&#1072;&#1083;&#1084;&#1101;&#1085;&#1077;&#1088;&#1075;&#1086;_&#1058;&#1041;&#1056;%202018%20(3).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1088;&#1072;&#1073;&#1086;&#1095;&#1072;&#1103;/&#1058;&#1040;&#1056;&#1048;&#1060;&#1053;&#1040;&#1071;%20&#1050;&#1040;&#1052;&#1055;&#1040;&#1053;&#1048;&#1071;/2020/&#1050;&#1072;&#1083;&#1084;&#1099;&#1082;&#1080;&#1103;%20&#1043;&#1055;/&#1056;&#1072;&#1089;&#1095;&#1077;&#1090;%20&#1057;&#1053;%20&#1050;&#1072;&#1083;&#1084;&#1101;&#1085;&#1077;&#1088;&#1075;&#1086;%202020&#1075;&#1092;&#1080;&#1085;&#1072;&#1083;_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osadchenkoaa/Desktop/&#1058;&#1040;&#1056;&#1048;&#1060;&#1053;&#1040;&#1071;%20&#1050;&#1040;&#1052;&#1055;&#1040;&#1053;&#1048;&#1071;/2020/&#1050;&#1072;&#1083;&#1084;&#1099;&#1082;&#1080;&#1103;%20&#1043;&#1055;/&#1056;&#1072;&#1089;&#1095;&#1077;&#1090;%20&#1057;&#1053;%20&#1050;&#1072;&#1083;&#1084;&#1101;&#1085;&#1077;&#1088;&#1075;&#1086;%202020&#1075;&#1092;&#1080;&#1085;&#1072;&#1083;_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20&#1043;&#1055;%202022/&#1043;&#1055;%201_&#1079;&#1072;&#1103;&#1074;&#1082;&#1072;%20&#1074;%20&#1056;&#1057;&#1058;/&#1086;&#1090;%20&#1056;&#1057;&#1058;%20&#1056;&#1050;/20%2001%202022/&#1086;&#1082;%20&#1088;&#1072;&#1089;&#1095;&#1077;&#1090;%20&#1057;&#1053;%202022&#1075;%20&#1069;&#1083;&#1080;&#1089;&#1090;&#1072;%20&#1056;&#1057;&#1058;%20&#1092;&#1080;&#1083;&#1080;&#1072;&#1083;%208,5%25%20&#1043;&#1055;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20&#1043;&#1055;%202021/&#1044;&#1086;&#1079;&#1072;&#1103;&#1074;&#1082;&#1072;_&#1085;&#1086;&#1103;&#1073;&#1088;&#1100;_2020/&#1044;&#1086;&#1087;_&#1079;&#1072;&#1103;&#1074;&#1082;&#1072;_&#1057;&#1053;%20&#1050;&#1072;&#1083;&#1084;&#1101;&#1085;&#1077;&#1088;&#1075;&#1086;%20&#1085;&#1072;%202021&#1075;-&#1085;&#1086;&#1103;&#1073;&#1088;&#11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CHUKSE~1/LOCALS~1/Temp/Rar$DI00.813/&#1054;&#1090;&#1095;&#1077;&#1090;%20&#1087;&#1086;%20&#1041;&#1055;%20&#1052;&#1056;&#1057;&#1050;%20&#1057;-&#1047;%20&#1079;&#1072;%20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ome/plan/&#1058;&#1072;&#1088;&#1080;&#1092;&#1099;/&#1054;&#1073;&#1097;&#1072;&#1103;%20&#1087;&#1072;&#1087;&#1082;&#1072;/PREDEL.PEREDACHA.2012/&#1050;&#1086;&#1087;&#1080;&#1103;%20PREDEL%20PEREDACHA%202012(v2%201)%20&#1040;&#1069;%20&#1089;%20&#1055;&#105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1045;&#1048;&#1040;&#1057;%20&#1052;&#1054;&#1057;&#1050;&#1042;&#10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27799104\&#1041;&#1102;&#1076;&#1078;&#1077;&#1090;&#1085;&#1099;&#1077;%20&#1092;&#1086;&#1088;&#1084;&#1099;%20&#1087;&#1086;&#1076;%20&#1058;&#1040;&#1056;&#1048;&#1060;&#1067;%20&#1095;&#1077;&#1088;&#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2;&#1086;&#1080;%20&#1076;&#1086;&#1082;&#1091;&#1084;&#1077;&#1085;&#1090;&#1099;/2012-%20defl/&#1072;&#1087;&#1088;&#1077;&#1083;&#1100;%20(2)/v-2012-2015-2030-%20in-en-12%2004%20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 val="Сибнефть"/>
      <sheetName val="Усинск_Роснефть"/>
      <sheetName val="БФ-2-13-П"/>
      <sheetName val="БФ-2-8-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ИТОГИ  по Н,Р,Э,Q"/>
      <sheetName val="Лист13"/>
      <sheetName val="Конст"/>
      <sheetName val="расшифровка"/>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оррект"/>
      <sheetName val="Калькуляция кв"/>
      <sheetName val="Balance Sheet"/>
      <sheetName val="1997"/>
      <sheetName val="1998"/>
      <sheetName val="9-1"/>
      <sheetName val="хар-ка земли 1 "/>
      <sheetName val="Приложение 1"/>
      <sheetName val="СписочнаяЧисленность"/>
      <sheetName val="Temp_TOV"/>
      <sheetName val="ф.2 за 4 кв.2005"/>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FEK 2002.Н"/>
      <sheetName val="Приложение 2.1"/>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Выгрузка"/>
      <sheetName val="Данные ОАО"/>
      <sheetName val="Прил1"/>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Огл. Графиков"/>
      <sheetName val="рабочий"/>
      <sheetName val="Текущие цены"/>
      <sheetName val="окраска"/>
      <sheetName val="гр5(о)"/>
      <sheetName val="REESTR_MO"/>
      <sheetName val="Инструкция"/>
      <sheetName val="баланс1"/>
      <sheetName val="TECHSHEET"/>
      <sheetName val="таблица"/>
      <sheetName val="Рейтинг"/>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Лист13"/>
      <sheetName val="Регионы"/>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 val="t_проверки"/>
      <sheetName val="Сценарные условия"/>
      <sheetName val="Список ДЗО"/>
      <sheetName val="FGL BS data"/>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ИТ-бюджет"/>
      <sheetName val="расшифровка"/>
      <sheetName val="расчет тарифов"/>
      <sheetName val="НП-2-12-П"/>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 val="пер-вл"/>
      <sheetName val="Баланс по ТЭЦ-1"/>
      <sheetName val="Заголовок"/>
      <sheetName val="P2.1"/>
      <sheetName val="P2.2"/>
      <sheetName val="t_Настройки"/>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навигация"/>
      <sheetName val="Лист"/>
      <sheetName val="Т3"/>
      <sheetName val="ВСЕ_58"/>
      <sheetName val="Данные"/>
      <sheetName val="For Bezik Стратег-1130-июль"/>
      <sheetName val="Титульный лист С-П"/>
      <sheetName val="расчет тарифов"/>
      <sheetName val="списание СВП 2010г"/>
      <sheetName val="01"/>
      <sheetName val="гл.инженера ПМЭС"/>
      <sheetName val="Акт деб-кред задолж2009"/>
      <sheetName val="ШР700"/>
      <sheetName val="Настройки"/>
      <sheetName val="10"/>
      <sheetName val="5"/>
      <sheetName val="2002(v1)"/>
      <sheetName val="ИСТОЧНИК"/>
      <sheetName val="2002(v2)"/>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Эталонная НВВ"/>
      <sheetName val="прил 2_РАСЧЕТ эталон затрат"/>
      <sheetName val="прил 3_Заем средства"/>
      <sheetName val="прил 4_РСД"/>
      <sheetName val="прил 5_сбытовые надбавки"/>
      <sheetName val="РПП"/>
      <sheetName val="население"/>
      <sheetName val="Точки поставки"/>
      <sheetName val="Нормативы"/>
      <sheetName val="Экон обос расходы"/>
      <sheetName val="тбр по СН 2017"/>
      <sheetName val="Группы масштабности"/>
      <sheetName val="ТБР 2018"/>
      <sheetName val="Выручка на баланс 2017"/>
      <sheetName val="ТБР_2017_насел"/>
      <sheetName val="выручка 2017_ожид"/>
      <sheetName val="Потери 2017 ожид"/>
      <sheetName val="баланс 2018"/>
      <sheetName val="2018_НВВ (новые МУ)"/>
      <sheetName val="2018_НВВ"/>
      <sheetName val="Лист3"/>
      <sheetName val="ПО_ожид 2017"/>
      <sheetName val="ПО_2018"/>
      <sheetName val="прогноз ОРЭМ"/>
      <sheetName val="ОРЭМ_2018"/>
      <sheetName val="ФФ"/>
      <sheetName val="передача ЭРЭС"/>
      <sheetName val="Лист1"/>
      <sheetName val="НВВ"/>
      <sheetName val="население_2018"/>
    </sheetNames>
    <sheetDataSet>
      <sheetData sheetId="0"/>
      <sheetData sheetId="1"/>
      <sheetData sheetId="2"/>
      <sheetData sheetId="3"/>
      <sheetData sheetId="4"/>
      <sheetData sheetId="5">
        <row r="38">
          <cell r="J38">
            <v>72669.416120532565</v>
          </cell>
          <cell r="P38">
            <v>58135.532896426055</v>
          </cell>
        </row>
        <row r="39">
          <cell r="J39">
            <v>72410.659039365361</v>
          </cell>
          <cell r="P39">
            <v>57928.527231492291</v>
          </cell>
        </row>
        <row r="41">
          <cell r="J41">
            <v>258.75708116720836</v>
          </cell>
          <cell r="P41">
            <v>207.0056649337667</v>
          </cell>
        </row>
        <row r="45">
          <cell r="J45">
            <v>3013.6040529022371</v>
          </cell>
          <cell r="P45">
            <v>3013.6040529022371</v>
          </cell>
        </row>
        <row r="52">
          <cell r="J52">
            <v>38655.254031817152</v>
          </cell>
          <cell r="P52">
            <v>38655.254031817152</v>
          </cell>
        </row>
        <row r="58">
          <cell r="J58">
            <v>75973.381116145378</v>
          </cell>
          <cell r="P58">
            <v>75973.381116145378</v>
          </cell>
        </row>
        <row r="59">
          <cell r="J59">
            <v>75700.312181888541</v>
          </cell>
          <cell r="P59">
            <v>75700.312181888541</v>
          </cell>
        </row>
        <row r="61">
          <cell r="J61">
            <v>273.06893425684223</v>
          </cell>
          <cell r="P61">
            <v>273.06893425684223</v>
          </cell>
        </row>
        <row r="65">
          <cell r="L65">
            <v>3184.3197345830599</v>
          </cell>
          <cell r="P65">
            <v>3184.3197345830599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Нормативы"/>
      <sheetName val="Точки поставки"/>
      <sheetName val="прил 2_РАСЧЕТ эталон затрат"/>
      <sheetName val="Эталонная НВВ"/>
      <sheetName val="прил 3_Заем средства"/>
      <sheetName val="прил 4_РСД"/>
      <sheetName val="прил 5_СбытНадбавки"/>
      <sheetName val="РПП"/>
      <sheetName val="прогноз"/>
      <sheetName val="прил 5_сбытовые надбавки"/>
      <sheetName val="факт цена янв"/>
      <sheetName val="население_2020"/>
      <sheetName val="корректир точки пост (не заявл)"/>
      <sheetName val="расчет коррек"/>
      <sheetName val="амортиз_налоги2018"/>
      <sheetName val="ПО_2020"/>
      <sheetName val="баланс 2020"/>
      <sheetName val="Прил 9 корр насел"/>
      <sheetName val="Потери 2019"/>
      <sheetName val="Выручка на баланс 2019"/>
      <sheetName val="ГП с нарост"/>
      <sheetName val="НВВ_ГП_2019 ожид"/>
      <sheetName val="Экон обос расходы"/>
      <sheetName val="Экон обос расходы 2018"/>
      <sheetName val="ТБР 2019"/>
      <sheetName val="потери_ожид  2018"/>
      <sheetName val="Амортизация_налоги17"/>
      <sheetName val="составляющие"/>
      <sheetName val="УО"/>
      <sheetName val="Лист1"/>
      <sheetName val="прочие"/>
      <sheetName val="1-0.7"/>
      <sheetName val="Лист3"/>
      <sheetName val="УО 2018г"/>
      <sheetName val="покуп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16">
          <cell r="E116">
            <v>13465.559000000001</v>
          </cell>
        </row>
        <row r="117">
          <cell r="E117">
            <v>26377.883996277902</v>
          </cell>
        </row>
        <row r="118">
          <cell r="E118">
            <v>1611.914</v>
          </cell>
        </row>
        <row r="120">
          <cell r="E120">
            <v>12064.837002</v>
          </cell>
        </row>
        <row r="121">
          <cell r="E121">
            <v>18884.309999878154</v>
          </cell>
        </row>
        <row r="124">
          <cell r="E124">
            <v>88292.986499999999</v>
          </cell>
        </row>
        <row r="125">
          <cell r="E125">
            <v>3207.961902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Нормативы"/>
      <sheetName val="Точки поставки"/>
      <sheetName val="прил 2_РАСЧЕТ эталон затрат"/>
      <sheetName val="Эталонная НВВ"/>
      <sheetName val="прил 3_Заем средства"/>
      <sheetName val="прил 4_РСД"/>
      <sheetName val="прил 5_СбытНадбавки"/>
      <sheetName val="РПП"/>
      <sheetName val="прогноз"/>
      <sheetName val="прил 5_сбытовые надбавки"/>
      <sheetName val="факт цена янв"/>
      <sheetName val="население_2020"/>
      <sheetName val="корректир точки пост (не заявл)"/>
      <sheetName val="расчет коррек"/>
      <sheetName val="амортиз_налоги2018"/>
      <sheetName val="ПО_2020"/>
      <sheetName val="баланс 2020"/>
      <sheetName val="Прил 9 корр насел"/>
      <sheetName val="Потери 2019"/>
      <sheetName val="Выручка на баланс 2019"/>
      <sheetName val="ГП с нарост"/>
      <sheetName val="НВВ_ГП_2019 ожид"/>
      <sheetName val="Экон обос расходы"/>
      <sheetName val="Экон обос расходы 2018"/>
      <sheetName val="ТБР 2019"/>
      <sheetName val="потери_ожид  2018"/>
      <sheetName val="Амортизация_налоги17"/>
      <sheetName val="составляющие"/>
      <sheetName val="УО"/>
      <sheetName val="Лист1"/>
      <sheetName val="прочие"/>
      <sheetName val="1-0.7"/>
      <sheetName val="Лист3"/>
      <sheetName val="УО 2018г"/>
      <sheetName val="покупка"/>
    </sheetNames>
    <sheetDataSet>
      <sheetData sheetId="0" refreshError="1"/>
      <sheetData sheetId="1">
        <row r="5">
          <cell r="B5">
            <v>213.51</v>
          </cell>
        </row>
      </sheetData>
      <sheetData sheetId="2">
        <row r="7">
          <cell r="B7">
            <v>35778</v>
          </cell>
        </row>
        <row r="8">
          <cell r="B8">
            <v>0</v>
          </cell>
        </row>
        <row r="15">
          <cell r="B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Точки поставки"/>
      <sheetName val="Нормативы"/>
      <sheetName val="прил 2_РАСЧЕТ эталон затрат"/>
      <sheetName val="прил 3_Заем средства"/>
      <sheetName val="прил 4_РСД"/>
      <sheetName val="прил 5_СбытНадбавки"/>
      <sheetName val="прил. 6 Эталонная НВВ"/>
      <sheetName val="!! В ЭЗ_Эталонная НВВ"/>
      <sheetName val="Прил.11 неучт расходы в ЭЗ"/>
      <sheetName val="прил. 7 РПП"/>
      <sheetName val="прил.8 неподконтрольные"/>
      <sheetName val="прил.9 корректировка по V"/>
      <sheetName val="объемы ДСК справочно"/>
      <sheetName val="Прил.10 корр по точкам поставк"/>
      <sheetName val="Прил.12.1. факт цена янв-июнь"/>
      <sheetName val="Прил.12.2. прогноз"/>
      <sheetName val="Прил.13 население_2022"/>
      <sheetName val="Прил.14 баланс 2022"/>
      <sheetName val="ПО_2022"/>
      <sheetName val="расшиф пр потреб 2020"/>
      <sheetName val="УО 2020"/>
    </sheetNames>
    <sheetDataSet>
      <sheetData sheetId="0">
        <row r="5">
          <cell r="G5">
            <v>1</v>
          </cell>
        </row>
      </sheetData>
      <sheetData sheetId="1"/>
      <sheetData sheetId="2"/>
      <sheetData sheetId="3"/>
      <sheetData sheetId="4"/>
      <sheetData sheetId="5"/>
      <sheetData sheetId="6">
        <row r="8">
          <cell r="R8">
            <v>32054.43</v>
          </cell>
        </row>
        <row r="15">
          <cell r="R15">
            <v>83662.118186000007</v>
          </cell>
        </row>
        <row r="17">
          <cell r="R17">
            <v>259.28448462904538</v>
          </cell>
        </row>
        <row r="21">
          <cell r="R21">
            <v>10822.069471268989</v>
          </cell>
          <cell r="AG21">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39">
          <cell r="B39" t="str">
            <v>Сумма общехозяйственных расходов</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39">
          <cell r="B39" t="str">
            <v>Сумма общехозяйственных расходов</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39">
          <cell r="B39" t="str">
            <v>Сумма общехозяйственных расходов</v>
          </cell>
        </row>
      </sheetData>
      <sheetData sheetId="296">
        <row r="5">
          <cell r="A5" t="str">
            <v>Производство электроэнергии</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5">
          <cell r="A5" t="str">
            <v>Производство электроэнергии</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39">
          <cell r="B39" t="str">
            <v>Сумма общехозяйственных расходов</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39">
          <cell r="B39" t="str">
            <v>Сумма общехозяйственных расходов</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39">
          <cell r="B39" t="str">
            <v>Сумма общехозяйственных расходов</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39">
          <cell r="B39" t="str">
            <v>Сумма общехозяйственных расходов</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39">
          <cell r="B39" t="str">
            <v>Сумма общехозяйственных расходов</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39">
          <cell r="B39" t="str">
            <v>Сумма общехозяйственных расходов</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1"/>
      <sheetName val="2"/>
      <sheetName val="3"/>
      <sheetName val="Точки поставки"/>
      <sheetName val="Нормативы"/>
      <sheetName val="прил 2_РАСЧЕТ эталон затрат"/>
      <sheetName val="прил 3_Заем средства"/>
      <sheetName val="прил 4_РСД"/>
      <sheetName val="прил 5_СбытНадбавки"/>
      <sheetName val="Эталонная НВВ"/>
      <sheetName val="РПП"/>
      <sheetName val="расчет коррек"/>
      <sheetName val=" корр по точкам пост (не заявл)"/>
      <sheetName val="факт цена янв-фев"/>
      <sheetName val="прогноз"/>
      <sheetName val="население_2021"/>
      <sheetName val="прил 5_сбытовые надбавки"/>
      <sheetName val="Выручка на баланс 2020"/>
      <sheetName val="баланс 2021"/>
      <sheetName val="амортиз_налоги2019"/>
      <sheetName val="Прил 8 корр насел"/>
      <sheetName val="ПО_2021"/>
      <sheetName val="Потери 2020"/>
      <sheetName val="ГП с нарост"/>
      <sheetName val="НВВ_ГП_2020 ожид"/>
      <sheetName val="Экон обос расходы"/>
      <sheetName val="Экон обос расходы 2018"/>
      <sheetName val="ТБР 2019"/>
      <sheetName val="потери_ожид  2018"/>
      <sheetName val="Амортизация_налоги17"/>
      <sheetName val="составляющие"/>
      <sheetName val="УО"/>
      <sheetName val="Лист1"/>
      <sheetName val="прочие"/>
      <sheetName val="1-0.7"/>
      <sheetName val="Лист3"/>
      <sheetName val="УО 2018г"/>
      <sheetName val="УО 2019"/>
      <sheetName val="покупка"/>
    </sheetNames>
    <sheetDataSet>
      <sheetData sheetId="0"/>
      <sheetData sheetId="1"/>
      <sheetData sheetId="2"/>
      <sheetData sheetId="3"/>
      <sheetData sheetId="4">
        <row r="16">
          <cell r="B16">
            <v>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ФБР"/>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ow r="8">
          <cell r="D8">
            <v>15739</v>
          </cell>
        </row>
      </sheetData>
      <sheetData sheetId="446">
        <row r="8">
          <cell r="D8">
            <v>15739</v>
          </cell>
        </row>
      </sheetData>
      <sheetData sheetId="447">
        <row r="8">
          <cell r="D8">
            <v>15739</v>
          </cell>
        </row>
      </sheetData>
      <sheetData sheetId="448">
        <row r="8">
          <cell r="D8">
            <v>15739</v>
          </cell>
        </row>
      </sheetData>
      <sheetData sheetId="449">
        <row r="8">
          <cell r="D8">
            <v>15739</v>
          </cell>
        </row>
      </sheetData>
      <sheetData sheetId="450">
        <row r="8">
          <cell r="D8">
            <v>15739</v>
          </cell>
        </row>
      </sheetData>
      <sheetData sheetId="451">
        <row r="8">
          <cell r="D8">
            <v>15739</v>
          </cell>
        </row>
      </sheetData>
      <sheetData sheetId="452">
        <row r="8">
          <cell r="D8">
            <v>15739</v>
          </cell>
        </row>
      </sheetData>
      <sheetData sheetId="453">
        <row r="8">
          <cell r="D8">
            <v>15739</v>
          </cell>
        </row>
      </sheetData>
      <sheetData sheetId="454">
        <row r="8">
          <cell r="D8">
            <v>15739</v>
          </cell>
        </row>
      </sheetData>
      <sheetData sheetId="455">
        <row r="8">
          <cell r="D8">
            <v>15739</v>
          </cell>
        </row>
      </sheetData>
      <sheetData sheetId="456">
        <row r="8">
          <cell r="D8">
            <v>15739</v>
          </cell>
        </row>
      </sheetData>
      <sheetData sheetId="457">
        <row r="8">
          <cell r="D8">
            <v>15739</v>
          </cell>
        </row>
      </sheetData>
      <sheetData sheetId="458">
        <row r="8">
          <cell r="D8">
            <v>15739</v>
          </cell>
        </row>
      </sheetData>
      <sheetData sheetId="459">
        <row r="8">
          <cell r="D8">
            <v>15739</v>
          </cell>
        </row>
      </sheetData>
      <sheetData sheetId="460">
        <row r="8">
          <cell r="D8">
            <v>15739</v>
          </cell>
        </row>
      </sheetData>
      <sheetData sheetId="461">
        <row r="8">
          <cell r="D8">
            <v>15739</v>
          </cell>
        </row>
      </sheetData>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sheetData sheetId="679"/>
      <sheetData sheetId="680"/>
      <sheetData sheetId="681" refreshError="1"/>
      <sheetData sheetId="682">
        <row r="9">
          <cell r="C9" t="str">
            <v>ВСЕГО</v>
          </cell>
        </row>
      </sheetData>
      <sheetData sheetId="683">
        <row r="9">
          <cell r="C9" t="str">
            <v>ВСЕГО</v>
          </cell>
        </row>
      </sheetData>
      <sheetData sheetId="684">
        <row r="9">
          <cell r="C9" t="str">
            <v>ВСЕГО</v>
          </cell>
        </row>
      </sheetData>
      <sheetData sheetId="685">
        <row r="9">
          <cell r="C9" t="str">
            <v>ВСЕГО</v>
          </cell>
        </row>
      </sheetData>
      <sheetData sheetId="686">
        <row r="9">
          <cell r="C9" t="str">
            <v>ВСЕГО</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refreshError="1"/>
      <sheetData sheetId="73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row r="21">
          <cell r="L21">
            <v>0.34747</v>
          </cell>
        </row>
        <row r="22">
          <cell r="L22">
            <v>0.36136993214854252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efreshError="1"/>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2:3"/>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перекрестка"/>
      <sheetName val="16"/>
      <sheetName val="18.2"/>
      <sheetName val="4"/>
      <sheetName val="6"/>
      <sheetName val="15"/>
      <sheetName val="17.1"/>
      <sheetName val="2.3"/>
      <sheetName val="20"/>
      <sheetName val="27"/>
      <sheetName val="P2.1"/>
      <sheetName val="Списки"/>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топливо2009"/>
      <sheetName val="2009"/>
      <sheetName val="FST5"/>
      <sheetName val="TECHSHEET"/>
      <sheetName val="vec"/>
      <sheetName val="mto rev.2(armor)"/>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6 Списки"/>
      <sheetName val="план 2000"/>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 val="предлагаемая новая форма стрс"/>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Справочно"/>
      <sheetName val="договора-ОТЧЕТутв.БП"/>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D-Test of FA Installation"/>
      <sheetName val="НП-2-12-П"/>
      <sheetName val="Tarif_300_6_2004 для фэк скорр"/>
      <sheetName val="Баланс мощности 2007"/>
      <sheetName val="Свод"/>
      <sheetName val="ДПН"/>
      <sheetName val="Справочники"/>
      <sheetName val="БФ-2-13-П"/>
      <sheetName val="ИТОГИ  по Н,Р,Э,Q"/>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Ошибки"/>
      <sheetName val="file_list"/>
      <sheetName val="35"/>
      <sheetName val="ТекАк"/>
      <sheetName val="ИТОГИ__по_Н,Р,Э,Q"/>
      <sheetName val="D-Test_of_FA_Installation"/>
      <sheetName val="Списки"/>
      <sheetName val="баланс квадраты ПЭС"/>
      <sheetName val="Инфо"/>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 val="Титульный"/>
      <sheetName val="Adjustments"/>
      <sheetName val="Предлагаемая новая форма 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 val="курсы валют цб"/>
      <sheetName val="сэл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activeCell="R15" sqref="R15"/>
    </sheetView>
  </sheetViews>
  <sheetFormatPr defaultRowHeight="15" outlineLevelCol="1"/>
  <cols>
    <col min="1" max="1" width="4.125" customWidth="1"/>
    <col min="2" max="2" width="26.75" customWidth="1"/>
    <col min="3" max="6" width="20" hidden="1" customWidth="1" outlineLevel="1"/>
    <col min="7" max="7" width="20" customWidth="1" collapsed="1"/>
    <col min="8" max="8" width="19" customWidth="1"/>
  </cols>
  <sheetData>
    <row r="1" spans="1:8" ht="49.5" customHeight="1">
      <c r="A1" s="520" t="s">
        <v>87</v>
      </c>
      <c r="B1" s="520"/>
      <c r="C1" s="520"/>
      <c r="D1" s="520"/>
      <c r="E1" s="520"/>
      <c r="F1" s="520"/>
      <c r="G1" s="520"/>
      <c r="H1" s="520"/>
    </row>
    <row r="2" spans="1:8" ht="18.75">
      <c r="A2" s="16"/>
    </row>
    <row r="3" spans="1:8" s="11" customFormat="1" ht="22.5" customHeight="1">
      <c r="A3" s="521" t="s">
        <v>77</v>
      </c>
      <c r="B3" s="522" t="s">
        <v>78</v>
      </c>
      <c r="C3" s="523" t="s">
        <v>73</v>
      </c>
      <c r="D3" s="523"/>
      <c r="E3" s="523" t="s">
        <v>79</v>
      </c>
      <c r="F3" s="523"/>
      <c r="G3" s="523" t="s">
        <v>80</v>
      </c>
      <c r="H3" s="523"/>
    </row>
    <row r="4" spans="1:8" ht="78.75" customHeight="1">
      <c r="A4" s="521"/>
      <c r="B4" s="522"/>
      <c r="C4" s="17" t="s">
        <v>81</v>
      </c>
      <c r="D4" s="17" t="s">
        <v>82</v>
      </c>
      <c r="E4" s="17" t="s">
        <v>81</v>
      </c>
      <c r="F4" s="17" t="s">
        <v>82</v>
      </c>
      <c r="G4" s="17" t="s">
        <v>81</v>
      </c>
      <c r="H4" s="17" t="s">
        <v>82</v>
      </c>
    </row>
    <row r="5" spans="1:8" s="11" customFormat="1" ht="26.25" customHeight="1">
      <c r="A5" s="19">
        <v>1</v>
      </c>
      <c r="B5" s="20" t="s">
        <v>15</v>
      </c>
      <c r="C5" s="36">
        <v>0.20403996205457664</v>
      </c>
      <c r="D5" s="37">
        <f>C5*1</f>
        <v>0.20403996205457664</v>
      </c>
      <c r="E5" s="36">
        <v>0.60199999999999998</v>
      </c>
      <c r="F5" s="37">
        <f>E5*1</f>
        <v>0.60199999999999998</v>
      </c>
      <c r="G5" s="30">
        <f>'[146]прил 5_сбытовые надбавки'!P52/'[146]прил 5_сбытовые надбавки'!J52</f>
        <v>1</v>
      </c>
      <c r="H5" s="37">
        <f>G5*1</f>
        <v>1</v>
      </c>
    </row>
    <row r="6" spans="1:8" s="11" customFormat="1">
      <c r="A6" s="19">
        <v>2</v>
      </c>
      <c r="B6" s="20" t="s">
        <v>16</v>
      </c>
      <c r="C6" s="30">
        <v>0.6</v>
      </c>
      <c r="D6" s="37">
        <f t="shared" ref="D6:F10" si="0">C6*1</f>
        <v>0.6</v>
      </c>
      <c r="E6" s="30">
        <f>'[146]прил 5_сбытовые надбавки'!P38/'[146]прил 5_сбытовые надбавки'!J38</f>
        <v>0.8</v>
      </c>
      <c r="F6" s="37">
        <f t="shared" si="0"/>
        <v>0.8</v>
      </c>
      <c r="G6" s="30">
        <f>'[146]прил 5_сбытовые надбавки'!P58/'[146]прил 5_сбытовые надбавки'!J58</f>
        <v>1</v>
      </c>
      <c r="H6" s="37">
        <f>G6*1</f>
        <v>1</v>
      </c>
    </row>
    <row r="7" spans="1:8" s="18" customFormat="1">
      <c r="A7" s="15"/>
      <c r="B7" s="21" t="s">
        <v>17</v>
      </c>
      <c r="C7" s="31">
        <f>C5</f>
        <v>0.20403996205457664</v>
      </c>
      <c r="D7" s="38">
        <f t="shared" si="0"/>
        <v>0.20403996205457664</v>
      </c>
      <c r="E7" s="31">
        <f>'[146]прил 5_сбытовые надбавки'!P39/'[146]прил 5_сбытовые надбавки'!J39</f>
        <v>0.8</v>
      </c>
      <c r="F7" s="38">
        <f t="shared" si="0"/>
        <v>0.8</v>
      </c>
      <c r="G7" s="31">
        <f>'[146]прил 5_сбытовые надбавки'!P59/'[146]прил 5_сбытовые надбавки'!J59</f>
        <v>1</v>
      </c>
      <c r="H7" s="38">
        <f>G7*1</f>
        <v>1</v>
      </c>
    </row>
    <row r="8" spans="1:8" s="18" customFormat="1">
      <c r="A8" s="15"/>
      <c r="B8" s="21" t="s">
        <v>18</v>
      </c>
      <c r="C8" s="31">
        <v>0.6</v>
      </c>
      <c r="D8" s="38">
        <f t="shared" si="0"/>
        <v>0.6</v>
      </c>
      <c r="E8" s="31">
        <f>'[146]прил 5_сбытовые надбавки'!P41/'[146]прил 5_сбытовые надбавки'!J41</f>
        <v>0.8</v>
      </c>
      <c r="F8" s="38">
        <f t="shared" si="0"/>
        <v>0.8</v>
      </c>
      <c r="G8" s="31">
        <f>'[146]прил 5_сбытовые надбавки'!P61/'[146]прил 5_сбытовые надбавки'!J61</f>
        <v>1</v>
      </c>
      <c r="H8" s="38">
        <f>G8*1</f>
        <v>1</v>
      </c>
    </row>
    <row r="9" spans="1:8" s="18" customFormat="1">
      <c r="A9" s="15"/>
      <c r="B9" s="21" t="s">
        <v>19</v>
      </c>
      <c r="C9" s="31"/>
      <c r="D9" s="38"/>
      <c r="E9" s="31"/>
      <c r="F9" s="38"/>
      <c r="G9" s="31"/>
      <c r="H9" s="38"/>
    </row>
    <row r="10" spans="1:8" s="11" customFormat="1">
      <c r="A10" s="19">
        <v>3</v>
      </c>
      <c r="B10" s="20" t="s">
        <v>20</v>
      </c>
      <c r="C10" s="30">
        <v>0.5</v>
      </c>
      <c r="D10" s="37">
        <f>C10*1</f>
        <v>0.5</v>
      </c>
      <c r="E10" s="30">
        <f>'[146]прил 5_сбытовые надбавки'!P45/'[146]прил 5_сбытовые надбавки'!J45</f>
        <v>1</v>
      </c>
      <c r="F10" s="37">
        <f t="shared" si="0"/>
        <v>1</v>
      </c>
      <c r="G10" s="30">
        <f>'[146]прил 5_сбытовые надбавки'!P65/'[146]прил 5_сбытовые надбавки'!L65</f>
        <v>1</v>
      </c>
      <c r="H10" s="37">
        <f>G10*1</f>
        <v>1</v>
      </c>
    </row>
    <row r="11" spans="1:8" s="18" customFormat="1" hidden="1">
      <c r="A11" s="21"/>
      <c r="B11" s="20" t="s">
        <v>85</v>
      </c>
      <c r="C11" s="30"/>
      <c r="D11" s="32"/>
      <c r="E11" s="30"/>
      <c r="F11" s="32"/>
      <c r="G11" s="30"/>
      <c r="H11" s="32"/>
    </row>
    <row r="12" spans="1:8" ht="28.5" hidden="1">
      <c r="B12" s="20" t="s">
        <v>86</v>
      </c>
      <c r="C12" s="10"/>
      <c r="D12" s="10"/>
      <c r="E12" s="10"/>
      <c r="F12" s="10"/>
      <c r="G12" s="10"/>
      <c r="H12" s="10"/>
    </row>
    <row r="16" spans="1:8" hidden="1">
      <c r="B16" s="519"/>
      <c r="C16" s="519" t="s">
        <v>73</v>
      </c>
      <c r="D16" s="519"/>
    </row>
    <row r="17" spans="2:4" hidden="1">
      <c r="B17" s="519"/>
      <c r="C17" s="33" t="s">
        <v>25</v>
      </c>
      <c r="D17" s="33" t="s">
        <v>26</v>
      </c>
    </row>
    <row r="18" spans="2:4" hidden="1">
      <c r="B18" s="20" t="s">
        <v>15</v>
      </c>
      <c r="C18" s="34" t="e">
        <f>#REF!*1000</f>
        <v>#REF!</v>
      </c>
      <c r="D18" s="34" t="e">
        <f>#REF!*1000</f>
        <v>#REF!</v>
      </c>
    </row>
    <row r="19" spans="2:4" hidden="1">
      <c r="B19" s="20" t="s">
        <v>16</v>
      </c>
      <c r="C19" s="34"/>
      <c r="D19" s="34"/>
    </row>
    <row r="20" spans="2:4" hidden="1">
      <c r="B20" s="21" t="s">
        <v>17</v>
      </c>
      <c r="C20" s="34" t="e">
        <f>#REF!*1000</f>
        <v>#REF!</v>
      </c>
      <c r="D20" s="34" t="e">
        <f>#REF!*1000</f>
        <v>#REF!</v>
      </c>
    </row>
    <row r="21" spans="2:4" hidden="1">
      <c r="B21" s="21" t="s">
        <v>18</v>
      </c>
      <c r="C21" s="9" t="e">
        <f>#REF!*1000</f>
        <v>#REF!</v>
      </c>
      <c r="D21" s="9" t="e">
        <f>#REF!*1000</f>
        <v>#REF!</v>
      </c>
    </row>
    <row r="22" spans="2:4" hidden="1">
      <c r="B22" s="21" t="s">
        <v>19</v>
      </c>
      <c r="C22" s="9"/>
      <c r="D22" s="9"/>
    </row>
    <row r="23" spans="2:4" hidden="1">
      <c r="B23" s="20" t="s">
        <v>20</v>
      </c>
      <c r="C23" s="9" t="e">
        <f>#REF!*1000</f>
        <v>#REF!</v>
      </c>
      <c r="D23" s="9" t="e">
        <f>#REF!*1000</f>
        <v>#REF!</v>
      </c>
    </row>
  </sheetData>
  <mergeCells count="8">
    <mergeCell ref="C16:D16"/>
    <mergeCell ref="B16:B17"/>
    <mergeCell ref="A1:H1"/>
    <mergeCell ref="A3:A4"/>
    <mergeCell ref="B3:B4"/>
    <mergeCell ref="C3:D3"/>
    <mergeCell ref="E3:F3"/>
    <mergeCell ref="G3:H3"/>
  </mergeCells>
  <pageMargins left="0.70866141732283472" right="0" top="0.74803149606299213" bottom="0.74803149606299213" header="0.31496062992125984" footer="0.31496062992125984"/>
  <pageSetup paperSize="9" scale="9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R29"/>
  <sheetViews>
    <sheetView view="pageBreakPreview" zoomScale="90" zoomScaleNormal="100" zoomScaleSheetLayoutView="90" workbookViewId="0">
      <selection activeCell="P11" sqref="P11"/>
    </sheetView>
  </sheetViews>
  <sheetFormatPr defaultRowHeight="15"/>
  <cols>
    <col min="2" max="2" width="44.125" customWidth="1"/>
    <col min="4" max="4" width="14" customWidth="1"/>
    <col min="5" max="5" width="12.75" customWidth="1"/>
    <col min="6" max="6" width="11" customWidth="1"/>
    <col min="7" max="7" width="11.75" customWidth="1"/>
    <col min="8" max="8" width="10.75" bestFit="1" customWidth="1"/>
    <col min="9" max="9" width="12.25" customWidth="1"/>
    <col min="10" max="10" width="12" customWidth="1"/>
    <col min="11" max="11" width="11.875" customWidth="1"/>
    <col min="12" max="12" width="12.75" customWidth="1"/>
    <col min="13" max="16" width="10.75" bestFit="1" customWidth="1"/>
  </cols>
  <sheetData>
    <row r="1" spans="1:18">
      <c r="A1" s="382"/>
      <c r="B1" s="382"/>
      <c r="C1" s="382"/>
      <c r="D1" s="382"/>
      <c r="E1" s="382"/>
      <c r="F1" s="382"/>
      <c r="G1" s="382"/>
      <c r="H1" s="382"/>
      <c r="I1" s="382"/>
      <c r="N1" t="s">
        <v>186</v>
      </c>
    </row>
    <row r="2" spans="1:18" ht="27" customHeight="1">
      <c r="B2" s="429" t="s">
        <v>196</v>
      </c>
      <c r="C2" s="430"/>
      <c r="D2" s="430"/>
      <c r="E2" s="430"/>
      <c r="F2" s="430"/>
      <c r="G2" s="430"/>
      <c r="H2" s="430"/>
      <c r="I2" s="430"/>
      <c r="J2" s="430"/>
      <c r="K2" s="430"/>
      <c r="L2" s="430"/>
      <c r="M2" s="430"/>
      <c r="N2" s="430"/>
      <c r="O2" s="4"/>
      <c r="P2" s="4"/>
    </row>
    <row r="3" spans="1:18" ht="27" customHeight="1">
      <c r="B3" s="4"/>
      <c r="C3" s="4"/>
      <c r="D3" s="4"/>
      <c r="E3" s="4"/>
      <c r="F3" s="4"/>
      <c r="G3" s="4"/>
      <c r="H3" s="4"/>
      <c r="I3" s="4"/>
      <c r="J3" s="4"/>
      <c r="K3" s="4"/>
      <c r="L3" s="4"/>
      <c r="M3" s="4"/>
      <c r="N3" s="4"/>
      <c r="O3" s="4"/>
      <c r="P3" s="4"/>
    </row>
    <row r="4" spans="1:18">
      <c r="A4" s="555" t="s">
        <v>90</v>
      </c>
      <c r="B4" s="555" t="s">
        <v>4</v>
      </c>
      <c r="C4" s="556" t="s">
        <v>49</v>
      </c>
      <c r="D4" s="567" t="s">
        <v>318</v>
      </c>
      <c r="E4" s="567"/>
      <c r="F4" s="567"/>
      <c r="G4" s="567"/>
      <c r="H4" s="567"/>
      <c r="I4" s="567"/>
      <c r="J4" s="567"/>
      <c r="K4" s="567"/>
      <c r="L4" s="567"/>
      <c r="M4" s="567"/>
      <c r="N4" s="567"/>
      <c r="O4" s="567"/>
      <c r="P4" s="567"/>
    </row>
    <row r="5" spans="1:18" ht="28.5" customHeight="1">
      <c r="A5" s="555"/>
      <c r="B5" s="555"/>
      <c r="C5" s="556"/>
      <c r="D5" s="240" t="s">
        <v>92</v>
      </c>
      <c r="E5" s="265" t="s">
        <v>319</v>
      </c>
      <c r="F5" s="265" t="s">
        <v>320</v>
      </c>
      <c r="G5" s="265" t="s">
        <v>321</v>
      </c>
      <c r="H5" s="265" t="s">
        <v>322</v>
      </c>
      <c r="I5" s="265" t="s">
        <v>323</v>
      </c>
      <c r="J5" s="265" t="s">
        <v>324</v>
      </c>
      <c r="K5" s="265" t="s">
        <v>325</v>
      </c>
      <c r="L5" s="265" t="s">
        <v>326</v>
      </c>
      <c r="M5" s="265" t="s">
        <v>327</v>
      </c>
      <c r="N5" s="265" t="s">
        <v>328</v>
      </c>
      <c r="O5" s="265" t="s">
        <v>329</v>
      </c>
      <c r="P5" s="265" t="s">
        <v>330</v>
      </c>
      <c r="Q5" s="397" t="s">
        <v>210</v>
      </c>
      <c r="R5" s="397" t="s">
        <v>211</v>
      </c>
    </row>
    <row r="6" spans="1:18" s="39" customFormat="1">
      <c r="A6" s="555"/>
      <c r="B6" s="555"/>
      <c r="C6" s="556"/>
      <c r="D6" s="240"/>
      <c r="E6" s="240"/>
      <c r="F6" s="240"/>
      <c r="G6" s="240"/>
      <c r="H6" s="240"/>
      <c r="I6" s="240"/>
      <c r="J6" s="240"/>
      <c r="K6" s="240"/>
      <c r="L6" s="240"/>
      <c r="M6" s="240"/>
      <c r="N6" s="240"/>
      <c r="O6" s="240"/>
      <c r="P6" s="240"/>
    </row>
    <row r="7" spans="1:18" s="39" customFormat="1" ht="63" customHeight="1">
      <c r="A7" s="241">
        <v>1</v>
      </c>
      <c r="B7" s="157" t="s">
        <v>93</v>
      </c>
      <c r="C7" s="158" t="s">
        <v>167</v>
      </c>
      <c r="D7" s="242">
        <f t="shared" ref="D7:D14" si="0">SUM(E7:P7)</f>
        <v>78207.792999999991</v>
      </c>
      <c r="E7" s="242">
        <f>'корректировка по V и НР'!H12/1000</f>
        <v>6995.8019999999997</v>
      </c>
      <c r="F7" s="242">
        <f>'корректировка по V и НР'!I12/1000</f>
        <v>6377.6009999999997</v>
      </c>
      <c r="G7" s="242">
        <f>'корректировка по V и НР'!J12/1000</f>
        <v>5792.5</v>
      </c>
      <c r="H7" s="242">
        <f>'корректировка по V и НР'!K12/1000</f>
        <v>6002.4</v>
      </c>
      <c r="I7" s="242">
        <f>'корректировка по V и НР'!L12/1000</f>
        <v>5632.5</v>
      </c>
      <c r="J7" s="242">
        <f>'корректировка по V и НР'!M12/1000</f>
        <v>6116.4</v>
      </c>
      <c r="K7" s="242">
        <f>'корректировка по V и НР'!N12/1000</f>
        <v>7289.0150000000003</v>
      </c>
      <c r="L7" s="242">
        <f>'корректировка по V и НР'!O12/1000</f>
        <v>7545.7150000000001</v>
      </c>
      <c r="M7" s="242">
        <f>'корректировка по V и НР'!P12/1000</f>
        <v>6388.7150000000001</v>
      </c>
      <c r="N7" s="242">
        <f>'корректировка по V и НР'!Q12/1000</f>
        <v>6712.7150000000001</v>
      </c>
      <c r="O7" s="242">
        <f>'корректировка по V и НР'!R12/1000</f>
        <v>6486.7150000000001</v>
      </c>
      <c r="P7" s="242">
        <f>'корректировка по V и НР'!S12/1000</f>
        <v>6867.7150000000001</v>
      </c>
      <c r="Q7" s="398">
        <f>SUM(E7:J7)</f>
        <v>36917.203000000001</v>
      </c>
      <c r="R7" s="398">
        <f>SUM(K7:P7)</f>
        <v>41290.589999999997</v>
      </c>
    </row>
    <row r="8" spans="1:18" s="39" customFormat="1">
      <c r="A8" s="241" t="s">
        <v>95</v>
      </c>
      <c r="B8" s="160" t="s">
        <v>96</v>
      </c>
      <c r="C8" s="158" t="s">
        <v>167</v>
      </c>
      <c r="D8" s="242">
        <f t="shared" si="0"/>
        <v>75226.345000000001</v>
      </c>
      <c r="E8" s="242">
        <f>'корректировка по V и НР'!H13/1000</f>
        <v>6720.8365000000003</v>
      </c>
      <c r="F8" s="242">
        <f>'корректировка по V и НР'!I13/1000</f>
        <v>6129.0294999999996</v>
      </c>
      <c r="G8" s="242">
        <f>'корректировка по V и НР'!J13/1000</f>
        <v>5588.0805</v>
      </c>
      <c r="H8" s="242">
        <f>'корректировка по V и НР'!K13/1000</f>
        <v>5728.4234999999999</v>
      </c>
      <c r="I8" s="242">
        <f>'корректировка по V и НР'!L13/1000</f>
        <v>5349.8594999999996</v>
      </c>
      <c r="J8" s="242">
        <f>'корректировка по V и НР'!M13/1000</f>
        <v>5850.5145000000002</v>
      </c>
      <c r="K8" s="242">
        <f>'корректировка по V и НР'!N13/1000</f>
        <v>7031.9624999999996</v>
      </c>
      <c r="L8" s="242">
        <f>'корректировка по V и НР'!O13/1000</f>
        <v>7313.8945000000003</v>
      </c>
      <c r="M8" s="242">
        <f>'корректировка по V и НР'!P13/1000</f>
        <v>6169.9345000000003</v>
      </c>
      <c r="N8" s="242">
        <f>'корректировка по V и НР'!Q13/1000</f>
        <v>6485.4065000000001</v>
      </c>
      <c r="O8" s="242">
        <f>'корректировка по V и НР'!R13/1000</f>
        <v>6236.1985000000004</v>
      </c>
      <c r="P8" s="242">
        <f>'корректировка по V и НР'!S13/1000</f>
        <v>6622.2044999999998</v>
      </c>
      <c r="Q8" s="398"/>
      <c r="R8" s="398"/>
    </row>
    <row r="9" spans="1:18" s="39" customFormat="1" ht="16.5" customHeight="1">
      <c r="A9" s="241" t="s">
        <v>188</v>
      </c>
      <c r="B9" s="160" t="s">
        <v>98</v>
      </c>
      <c r="C9" s="158" t="s">
        <v>167</v>
      </c>
      <c r="D9" s="242">
        <f t="shared" si="0"/>
        <v>2981.4479999999999</v>
      </c>
      <c r="E9" s="242">
        <f>'корректировка по V и НР'!H14/1000</f>
        <v>274.96550000000002</v>
      </c>
      <c r="F9" s="242">
        <f>'корректировка по V и НР'!I14/1000</f>
        <v>248.57149999999999</v>
      </c>
      <c r="G9" s="242">
        <f>'корректировка по V и НР'!J14/1000</f>
        <v>204.4195</v>
      </c>
      <c r="H9" s="242">
        <f>'корректировка по V и НР'!K14/1000</f>
        <v>273.97649999999999</v>
      </c>
      <c r="I9" s="242">
        <f>'корректировка по V и НР'!L14/1000</f>
        <v>282.64049999999997</v>
      </c>
      <c r="J9" s="242">
        <f>'корректировка по V и НР'!M14/1000</f>
        <v>265.88549999999998</v>
      </c>
      <c r="K9" s="242">
        <f>'корректировка по V и НР'!N14/1000</f>
        <v>257.05250000000001</v>
      </c>
      <c r="L9" s="242">
        <f>'корректировка по V и НР'!O14/1000</f>
        <v>231.82050000000001</v>
      </c>
      <c r="M9" s="242">
        <f>'корректировка по V и НР'!P14/1000</f>
        <v>218.78049999999999</v>
      </c>
      <c r="N9" s="242">
        <f>'корректировка по V и НР'!Q14/1000</f>
        <v>227.30850000000001</v>
      </c>
      <c r="O9" s="242">
        <f>'корректировка по V и НР'!R14/1000</f>
        <v>250.51650000000001</v>
      </c>
      <c r="P9" s="242">
        <f>'корректировка по V и НР'!S14/1000</f>
        <v>245.51050000000001</v>
      </c>
      <c r="Q9" s="398"/>
      <c r="R9" s="398"/>
    </row>
    <row r="10" spans="1:18" s="39" customFormat="1" ht="38.25" customHeight="1">
      <c r="A10" s="241" t="s">
        <v>99</v>
      </c>
      <c r="B10" s="157" t="s">
        <v>100</v>
      </c>
      <c r="C10" s="158" t="s">
        <v>167</v>
      </c>
      <c r="D10" s="242">
        <f t="shared" ca="1" si="0"/>
        <v>81912.892999999996</v>
      </c>
      <c r="E10" s="242">
        <f ca="1">'корректировка по V и НР'!H15/1000</f>
        <v>7187.9629999999997</v>
      </c>
      <c r="F10" s="242">
        <f ca="1">'корректировка по V и НР'!I15/1000</f>
        <v>6916.7820000000002</v>
      </c>
      <c r="G10" s="242">
        <f ca="1">'корректировка по V и НР'!J15/1000</f>
        <v>6163.5370000000003</v>
      </c>
      <c r="H10" s="242">
        <f ca="1">'корректировка по V и НР'!K15/1000</f>
        <v>6216.4070000000002</v>
      </c>
      <c r="I10" s="242">
        <f ca="1">'корректировка по V и НР'!L15/1000</f>
        <v>5820.6790000000001</v>
      </c>
      <c r="J10" s="242">
        <f ca="1">'корректировка по V и НР'!M15/1000</f>
        <v>5860.9340000000002</v>
      </c>
      <c r="K10" s="242">
        <f ca="1">'корректировка по V и НР'!N15/1000</f>
        <v>8685.9660000000003</v>
      </c>
      <c r="L10" s="242">
        <f ca="1">'корректировка по V и НР'!O15/1000</f>
        <v>9017.7000000000007</v>
      </c>
      <c r="M10" s="242">
        <f ca="1">'корректировка по V и НР'!P15/1000</f>
        <v>6580.2120000000004</v>
      </c>
      <c r="N10" s="242">
        <f ca="1">'корректировка по V и НР'!Q15/1000</f>
        <v>6779.8010000000004</v>
      </c>
      <c r="O10" s="242">
        <f ca="1">'корректировка по V и НР'!R15/1000</f>
        <v>6452.6670000000004</v>
      </c>
      <c r="P10" s="242">
        <f ca="1">'корректировка по V и НР'!S15/1000</f>
        <v>6230.2449999999999</v>
      </c>
      <c r="Q10" s="398">
        <f ca="1">SUM(E10:J10)</f>
        <v>38166.301999999996</v>
      </c>
      <c r="R10" s="398">
        <f ca="1">SUM(K10:P10)</f>
        <v>43746.591</v>
      </c>
    </row>
    <row r="11" spans="1:18" s="39" customFormat="1">
      <c r="A11" s="241" t="s">
        <v>75</v>
      </c>
      <c r="B11" s="161" t="s">
        <v>96</v>
      </c>
      <c r="C11" s="158" t="s">
        <v>167</v>
      </c>
      <c r="D11" s="242">
        <f t="shared" si="0"/>
        <v>79041.291000000012</v>
      </c>
      <c r="E11" s="242">
        <f>'корректировка по V и НР'!H16/1000</f>
        <v>6921.3320000000003</v>
      </c>
      <c r="F11" s="242">
        <f>'корректировка по V и НР'!I16/1000</f>
        <v>6675.0730000000003</v>
      </c>
      <c r="G11" s="242">
        <f>'корректировка по V и НР'!J16/1000</f>
        <v>5921.9989999999998</v>
      </c>
      <c r="H11" s="242">
        <f>'корректировка по V и НР'!K16/1000</f>
        <v>6000.1120000000001</v>
      </c>
      <c r="I11" s="242">
        <f>'корректировка по V и НР'!L16/1000</f>
        <v>5612.1419999999998</v>
      </c>
      <c r="J11" s="242">
        <f>'корректировка по V и НР'!M16/1000</f>
        <v>5652.06</v>
      </c>
      <c r="K11" s="242">
        <f>'корректировка по V и НР'!N16/1000</f>
        <v>8421.83</v>
      </c>
      <c r="L11" s="242">
        <f>'корректировка по V и НР'!O16/1000</f>
        <v>8729.5120000000006</v>
      </c>
      <c r="M11" s="242">
        <f>'корректировка по V и НР'!P16/1000</f>
        <v>6370.5190000000002</v>
      </c>
      <c r="N11" s="242">
        <f>'корректировка по V и НР'!Q16/1000</f>
        <v>6550.9080000000004</v>
      </c>
      <c r="O11" s="242">
        <f>'корректировка по V и НР'!R16/1000</f>
        <v>6177.9110000000001</v>
      </c>
      <c r="P11" s="242">
        <f>'корректировка по V и НР'!S16/1000</f>
        <v>6007.893</v>
      </c>
    </row>
    <row r="12" spans="1:18" s="39" customFormat="1">
      <c r="A12" s="241" t="s">
        <v>189</v>
      </c>
      <c r="B12" s="161" t="s">
        <v>98</v>
      </c>
      <c r="C12" s="158" t="s">
        <v>167</v>
      </c>
      <c r="D12" s="242">
        <f t="shared" si="0"/>
        <v>2871.6019999999999</v>
      </c>
      <c r="E12" s="242">
        <f>'корректировка по V и НР'!H17/1000</f>
        <v>266.63099999999997</v>
      </c>
      <c r="F12" s="242">
        <f>'корректировка по V и НР'!I17/1000</f>
        <v>241.709</v>
      </c>
      <c r="G12" s="242">
        <f>'корректировка по V и НР'!J17/1000</f>
        <v>241.53800000000001</v>
      </c>
      <c r="H12" s="242">
        <f>'корректировка по V и НР'!K17/1000</f>
        <v>216.29499999999999</v>
      </c>
      <c r="I12" s="242">
        <f>'корректировка по V и НР'!L17/1000</f>
        <v>208.53700000000001</v>
      </c>
      <c r="J12" s="242">
        <f>'корректировка по V и НР'!M17/1000</f>
        <v>208.874</v>
      </c>
      <c r="K12" s="242">
        <f>'корректировка по V и НР'!N17/1000</f>
        <v>264.13600000000002</v>
      </c>
      <c r="L12" s="242">
        <f>'корректировка по V и НР'!O17/1000</f>
        <v>288.18799999999999</v>
      </c>
      <c r="M12" s="242">
        <f>'корректировка по V и НР'!P17/1000</f>
        <v>209.69300000000001</v>
      </c>
      <c r="N12" s="242">
        <f>'корректировка по V и НР'!Q17/1000</f>
        <v>228.893</v>
      </c>
      <c r="O12" s="242">
        <f>'корректировка по V и НР'!R17/1000</f>
        <v>274.75599999999997</v>
      </c>
      <c r="P12" s="242">
        <f>'корректировка по V и НР'!S17/1000</f>
        <v>222.352</v>
      </c>
    </row>
    <row r="13" spans="1:18" s="39" customFormat="1" ht="42.75" customHeight="1">
      <c r="A13" s="241" t="s">
        <v>101</v>
      </c>
      <c r="B13" s="157" t="s">
        <v>187</v>
      </c>
      <c r="C13" s="158" t="s">
        <v>34</v>
      </c>
      <c r="D13" s="242">
        <f t="shared" si="0"/>
        <v>75591.60802753501</v>
      </c>
      <c r="E13" s="242">
        <f>'корректировка по V и НР'!H104/1000</f>
        <v>6558.4244589599994</v>
      </c>
      <c r="F13" s="242">
        <f>'корректировка по V и НР'!I104/1000</f>
        <v>6153.7790929049997</v>
      </c>
      <c r="G13" s="242">
        <f>'корректировка по V и НР'!J104/1000</f>
        <v>5875.8830374999998</v>
      </c>
      <c r="H13" s="242">
        <f>'корректировка по V и НР'!K104/1000</f>
        <v>6525.5031575999992</v>
      </c>
      <c r="I13" s="242">
        <f>'корректировка по V и НР'!L104/1000</f>
        <v>5975.1475049999999</v>
      </c>
      <c r="J13" s="242">
        <f>'корректировка по V и НР'!M104/1000</f>
        <v>5606.0781660000002</v>
      </c>
      <c r="K13" s="242">
        <f>'корректировка по V и НР'!N104/1000</f>
        <v>7186.3054896350004</v>
      </c>
      <c r="L13" s="242">
        <f>'корректировка по V и НР'!O104/1000</f>
        <v>7136.8806155849998</v>
      </c>
      <c r="M13" s="242">
        <f>'корректировка по V и НР'!P104/1000</f>
        <v>5936.4898087250003</v>
      </c>
      <c r="N13" s="242">
        <f>'корректировка по V и НР'!Q104/1000</f>
        <v>6069.120023945</v>
      </c>
      <c r="O13" s="242">
        <f>'корректировка по V и НР'!R104/1000</f>
        <v>6213.5334844899999</v>
      </c>
      <c r="P13" s="242">
        <f>'корректировка по V и НР'!S104/1000</f>
        <v>6354.4631871900001</v>
      </c>
    </row>
    <row r="14" spans="1:18" s="39" customFormat="1" ht="42" customHeight="1">
      <c r="A14" s="248">
        <f>A13+1</f>
        <v>4</v>
      </c>
      <c r="B14" s="157" t="s">
        <v>164</v>
      </c>
      <c r="C14" s="158" t="s">
        <v>34</v>
      </c>
      <c r="D14" s="182">
        <f t="shared" si="0"/>
        <v>75213.690239999996</v>
      </c>
      <c r="E14" s="243">
        <f>'корректировка по V и НР'!H83/1000</f>
        <v>6351.8776699999999</v>
      </c>
      <c r="F14" s="243">
        <f>'корректировка по V и НР'!I83/1000</f>
        <v>6188.3307699999996</v>
      </c>
      <c r="G14" s="243">
        <f>'корректировка по V и НР'!J83/1000</f>
        <v>6283.9267799999998</v>
      </c>
      <c r="H14" s="243">
        <f>'корректировка по V и НР'!K83/1000</f>
        <v>7289.9621899999993</v>
      </c>
      <c r="I14" s="243">
        <f>'корректировка по V и НР'!L83/1000</f>
        <v>6560.5697499999997</v>
      </c>
      <c r="J14" s="243">
        <f>'корректировка по V и НР'!M83/1000</f>
        <v>4892.6304199999995</v>
      </c>
      <c r="K14" s="243">
        <f>'корректировка по V и НР'!N83/1000</f>
        <v>5123.3479000000007</v>
      </c>
      <c r="L14" s="243">
        <f>'корректировка по V и НР'!O83/1000</f>
        <v>8202.0221700000002</v>
      </c>
      <c r="M14" s="243">
        <f>'корректировка по V и НР'!P83/1000</f>
        <v>6064.2646200000008</v>
      </c>
      <c r="N14" s="243">
        <f>'корректировка по V и НР'!Q83/1000</f>
        <v>5396.1222100000005</v>
      </c>
      <c r="O14" s="243">
        <f>'корректировка по V и НР'!R83/1000</f>
        <v>4398.7012599999998</v>
      </c>
      <c r="P14" s="243">
        <f>'корректировка по V и НР'!S83/1000</f>
        <v>8461.9344999999994</v>
      </c>
    </row>
    <row r="15" spans="1:18" s="39" customFormat="1" ht="64.5" customHeight="1">
      <c r="A15" s="248">
        <f>A14+1</f>
        <v>5</v>
      </c>
      <c r="B15" s="162" t="s">
        <v>151</v>
      </c>
      <c r="C15" s="240" t="s">
        <v>110</v>
      </c>
      <c r="D15" s="244">
        <f ca="1">'корректировка по V и НР'!G87</f>
        <v>0.91821552731631628</v>
      </c>
      <c r="E15" s="244">
        <f ca="1">'корректировка по V и НР'!H87</f>
        <v>0.88368257738666711</v>
      </c>
      <c r="F15" s="244">
        <f ca="1">'корректировка по V и НР'!I87</f>
        <v>0.89468350600033364</v>
      </c>
      <c r="G15" s="244">
        <f ca="1">'корректировка по V и НР'!J87</f>
        <v>1.019532580075369</v>
      </c>
      <c r="H15" s="244">
        <f ca="1">'корректировка по V и НР'!K87</f>
        <v>1.1726970563542574</v>
      </c>
      <c r="I15" s="244">
        <f ca="1">'корректировка по V и НР'!L87</f>
        <v>1.1271141648594605</v>
      </c>
      <c r="J15" s="244">
        <f ca="1">'корректировка по V и НР'!M87</f>
        <v>0.8347868138422988</v>
      </c>
      <c r="K15" s="244">
        <f ca="1">'корректировка по V и НР'!N87</f>
        <v>0.58984203944615954</v>
      </c>
      <c r="L15" s="244">
        <f ca="1">'корректировка по V и НР'!O87</f>
        <v>0.90954702085897732</v>
      </c>
      <c r="M15" s="244">
        <f ca="1">'корректировка по V и НР'!P87</f>
        <v>0.92159107031809928</v>
      </c>
      <c r="N15" s="244">
        <f ca="1">'корректировка по V и НР'!Q87</f>
        <v>0.79591159239039622</v>
      </c>
      <c r="O15" s="244">
        <f ca="1">'корректировка по V и НР'!R87</f>
        <v>0.6816873178175783</v>
      </c>
      <c r="P15" s="244">
        <f ca="1">'корректировка по V и НР'!S87</f>
        <v>1.3582025265459063</v>
      </c>
    </row>
    <row r="16" spans="1:18" s="39" customFormat="1" ht="50.25" customHeight="1">
      <c r="A16" s="248">
        <f>A15+1</f>
        <v>6</v>
      </c>
      <c r="B16" s="162" t="s">
        <v>114</v>
      </c>
      <c r="C16" s="240" t="s">
        <v>110</v>
      </c>
      <c r="D16" s="185">
        <f>IF(D$86&gt;0,SUMPRODUCT(E16:P16,E$86:P$86)/D$86,)</f>
        <v>0</v>
      </c>
      <c r="E16" s="186">
        <f>'корректировка по V и НР'!H89</f>
        <v>2.8799999999999997E-3</v>
      </c>
      <c r="F16" s="186">
        <f>'корректировка по V и НР'!I89</f>
        <v>3.2299999999999998E-3</v>
      </c>
      <c r="G16" s="186">
        <f>'корректировка по V и НР'!J89</f>
        <v>3.1800000000000001E-3</v>
      </c>
      <c r="H16" s="186">
        <f>'корректировка по V и НР'!K89</f>
        <v>3.5299999999999997E-3</v>
      </c>
      <c r="I16" s="186">
        <f>'корректировка по V и НР'!L89</f>
        <v>3.5000000000000001E-3</v>
      </c>
      <c r="J16" s="186">
        <f>'корректировка по V и НР'!M89</f>
        <v>2.5400000000000002E-3</v>
      </c>
      <c r="K16" s="186">
        <f>'корректировка по V и НР'!N89</f>
        <v>2.15E-3</v>
      </c>
      <c r="L16" s="186">
        <f>'корректировка по V и НР'!O89</f>
        <v>7.0699999999999999E-3</v>
      </c>
      <c r="M16" s="186">
        <f>'корректировка по V и НР'!P89</f>
        <v>9.1699999999999993E-3</v>
      </c>
      <c r="N16" s="186">
        <f>'корректировка по V и НР'!Q89</f>
        <v>6.8799999999999998E-3</v>
      </c>
      <c r="O16" s="186">
        <f>'корректировка по V и НР'!R89</f>
        <v>5.62E-3</v>
      </c>
      <c r="P16" s="186">
        <f>'корректировка по V и НР'!S89</f>
        <v>5.3099999999999996E-3</v>
      </c>
    </row>
    <row r="17" spans="1:16" s="39" customFormat="1" ht="77.25" customHeight="1">
      <c r="A17" s="248">
        <f>A16+1</f>
        <v>7</v>
      </c>
      <c r="B17" s="162" t="s">
        <v>161</v>
      </c>
      <c r="C17" s="240" t="s">
        <v>110</v>
      </c>
      <c r="D17" s="185"/>
      <c r="E17" s="185"/>
      <c r="F17" s="185"/>
      <c r="G17" s="185"/>
      <c r="H17" s="185"/>
      <c r="I17" s="185"/>
      <c r="J17" s="185"/>
      <c r="K17" s="185"/>
      <c r="L17" s="185"/>
      <c r="M17" s="185"/>
      <c r="N17" s="185"/>
      <c r="O17" s="185"/>
      <c r="P17" s="185"/>
    </row>
    <row r="18" spans="1:16" s="39" customFormat="1">
      <c r="A18" s="245" t="s">
        <v>182</v>
      </c>
      <c r="B18" s="161" t="s">
        <v>96</v>
      </c>
      <c r="C18" s="240" t="s">
        <v>110</v>
      </c>
      <c r="D18" s="185">
        <f>'корректировка по V и НР'!G91</f>
        <v>2.771920427338721</v>
      </c>
      <c r="E18" s="186">
        <f>'корректировка по V и НР'!H91</f>
        <v>2.6835500000000003</v>
      </c>
      <c r="F18" s="186">
        <f>'корректировка по V и НР'!I91</f>
        <v>2.6835500000000003</v>
      </c>
      <c r="G18" s="186">
        <f>'корректировка по V и НР'!J91</f>
        <v>2.6835500000000003</v>
      </c>
      <c r="H18" s="186">
        <f>'корректировка по V и НР'!K91</f>
        <v>2.6835500000000003</v>
      </c>
      <c r="I18" s="186">
        <f>'корректировка по V и НР'!L91</f>
        <v>2.6835500000000003</v>
      </c>
      <c r="J18" s="186">
        <f>'корректировка по V и НР'!M91</f>
        <v>2.6835500000000003</v>
      </c>
      <c r="K18" s="186">
        <f>'корректировка по V и НР'!N91</f>
        <v>2.8503300000000009</v>
      </c>
      <c r="L18" s="186">
        <f>'корректировка по V и НР'!O91</f>
        <v>2.8503300000000009</v>
      </c>
      <c r="M18" s="186">
        <f>'корректировка по V и НР'!P91</f>
        <v>2.8503300000000009</v>
      </c>
      <c r="N18" s="186">
        <f>'корректировка по V и НР'!Q91</f>
        <v>2.8503300000000009</v>
      </c>
      <c r="O18" s="186">
        <f>'корректировка по V и НР'!R91</f>
        <v>2.8503300000000009</v>
      </c>
      <c r="P18" s="186">
        <f>'корректировка по V и НР'!S91</f>
        <v>2.8503300000000009</v>
      </c>
    </row>
    <row r="19" spans="1:16" s="39" customFormat="1">
      <c r="A19" s="245" t="s">
        <v>183</v>
      </c>
      <c r="B19" s="161" t="s">
        <v>98</v>
      </c>
      <c r="C19" s="240" t="s">
        <v>110</v>
      </c>
      <c r="D19" s="185">
        <f>'корректировка по V и НР'!G92</f>
        <v>1.5272721425576579</v>
      </c>
      <c r="E19" s="186">
        <f>'корректировка по V и НР'!H92</f>
        <v>1.4752199999999995</v>
      </c>
      <c r="F19" s="186">
        <f>'корректировка по V и НР'!I92</f>
        <v>1.4752199999999995</v>
      </c>
      <c r="G19" s="186">
        <f>'корректировка по V и НР'!J92</f>
        <v>1.4752199999999995</v>
      </c>
      <c r="H19" s="186">
        <f>'корректировка по V и НР'!K92</f>
        <v>1.4752199999999995</v>
      </c>
      <c r="I19" s="186">
        <f>'корректировка по V и НР'!L92</f>
        <v>1.4752199999999995</v>
      </c>
      <c r="J19" s="186">
        <f>'корректировка по V и НР'!M92</f>
        <v>1.4752199999999995</v>
      </c>
      <c r="K19" s="186">
        <f>'корректировка по V и НР'!N92</f>
        <v>1.5836699994928294</v>
      </c>
      <c r="L19" s="186">
        <f>'корректировка по V и НР'!O92</f>
        <v>1.5836699994928294</v>
      </c>
      <c r="M19" s="186">
        <f>'корректировка по V и НР'!P92</f>
        <v>1.5836699994928294</v>
      </c>
      <c r="N19" s="186">
        <f>'корректировка по V и НР'!Q92</f>
        <v>1.5836699994928294</v>
      </c>
      <c r="O19" s="186">
        <f>'корректировка по V и НР'!R92</f>
        <v>1.5836699994928294</v>
      </c>
      <c r="P19" s="186">
        <f>'корректировка по V и НР'!S92</f>
        <v>1.5836699994928294</v>
      </c>
    </row>
    <row r="20" spans="1:16" s="39" customFormat="1" ht="28.5" customHeight="1">
      <c r="A20" s="245">
        <v>8</v>
      </c>
      <c r="B20" s="162" t="s">
        <v>112</v>
      </c>
      <c r="C20" s="240" t="s">
        <v>110</v>
      </c>
      <c r="D20" s="246">
        <f>IF(D$76&gt;0,SUMPRODUCT(E20:P20,E$76:P$76)/D$76,)</f>
        <v>0</v>
      </c>
      <c r="E20" s="186">
        <f>'корректировка по V и НР'!H18</f>
        <v>0.39196999999999999</v>
      </c>
      <c r="F20" s="186">
        <f>'корректировка по V и НР'!I18</f>
        <v>0.39196999999999999</v>
      </c>
      <c r="G20" s="186">
        <f>'корректировка по V и НР'!J18</f>
        <v>0.39196999999999999</v>
      </c>
      <c r="H20" s="186">
        <f>'корректировка по V и НР'!K18</f>
        <v>0.39196999999999999</v>
      </c>
      <c r="I20" s="186">
        <f>'корректировка по V и НР'!L18</f>
        <v>0.39196999999999999</v>
      </c>
      <c r="J20" s="186">
        <f>'корректировка по V и НР'!M18</f>
        <v>0.39196999999999999</v>
      </c>
      <c r="K20" s="186">
        <f>'корректировка по V и НР'!N18</f>
        <v>0.40608</v>
      </c>
      <c r="L20" s="186">
        <f>'корректировка по V и НР'!O18</f>
        <v>0.40608</v>
      </c>
      <c r="M20" s="186">
        <f>'корректировка по V и НР'!P18</f>
        <v>0.40608</v>
      </c>
      <c r="N20" s="186">
        <f>'корректировка по V и НР'!Q18</f>
        <v>0.40608</v>
      </c>
      <c r="O20" s="186">
        <f>'корректировка по V и НР'!R18</f>
        <v>0.40608</v>
      </c>
      <c r="P20" s="186">
        <f>'корректировка по V и НР'!S18</f>
        <v>0.40608</v>
      </c>
    </row>
    <row r="21" spans="1:16" s="39" customFormat="1" ht="88.5" customHeight="1">
      <c r="A21" s="245">
        <v>9</v>
      </c>
      <c r="B21" s="192" t="s">
        <v>150</v>
      </c>
      <c r="C21" s="240" t="s">
        <v>110</v>
      </c>
      <c r="D21" s="185"/>
      <c r="E21" s="186"/>
      <c r="F21" s="186"/>
      <c r="G21" s="186"/>
      <c r="H21" s="186"/>
      <c r="I21" s="186"/>
      <c r="J21" s="186"/>
      <c r="K21" s="186"/>
      <c r="L21" s="186"/>
      <c r="M21" s="186"/>
      <c r="N21" s="186"/>
      <c r="O21" s="186"/>
      <c r="P21" s="186"/>
    </row>
    <row r="22" spans="1:16" s="39" customFormat="1">
      <c r="A22" s="245" t="s">
        <v>190</v>
      </c>
      <c r="B22" s="161" t="s">
        <v>96</v>
      </c>
      <c r="C22" s="240" t="s">
        <v>110</v>
      </c>
      <c r="D22" s="185"/>
      <c r="E22" s="247">
        <f>'корректировка по V и НР'!H74</f>
        <v>4.0155780000000005</v>
      </c>
      <c r="F22" s="247">
        <f>'корректировка по V и НР'!I74</f>
        <v>4.0430030000000006</v>
      </c>
      <c r="G22" s="247">
        <f>'корректировка по V и НР'!J74</f>
        <v>4.0924930000000002</v>
      </c>
      <c r="H22" s="247">
        <f>'корректировка по V и НР'!K74</f>
        <v>4.1652469999999999</v>
      </c>
      <c r="I22" s="247">
        <f>'корректировка по V и НР'!L74</f>
        <v>4.1389320000000005</v>
      </c>
      <c r="J22" s="247">
        <f>'корректировка по V и НР'!M74</f>
        <v>3.9946630000000001</v>
      </c>
      <c r="K22" s="247">
        <f>'корректировка по V и НР'!N74</f>
        <v>4.2488360000000007</v>
      </c>
      <c r="L22" s="247">
        <f>'корректировка по V и НР'!O74</f>
        <v>4.2087460000000014</v>
      </c>
      <c r="M22" s="247">
        <f>'корректировка по V и НР'!P74</f>
        <v>4.1921420000000005</v>
      </c>
      <c r="N22" s="247">
        <f>'корректировка по V и НР'!Q74</f>
        <v>4.1670500000000015</v>
      </c>
      <c r="O22" s="247">
        <f>'корректировка по V и НР'!R74</f>
        <v>4.2208130000000015</v>
      </c>
      <c r="P22" s="247">
        <f>'корректировка по V и НР'!S74</f>
        <v>4.1881930000000009</v>
      </c>
    </row>
    <row r="23" spans="1:16" s="39" customFormat="1">
      <c r="A23" s="245" t="s">
        <v>191</v>
      </c>
      <c r="B23" s="161" t="s">
        <v>98</v>
      </c>
      <c r="C23" s="240" t="s">
        <v>110</v>
      </c>
      <c r="D23" s="185"/>
      <c r="E23" s="247">
        <f>'корректировка по V и НР'!H75</f>
        <v>2.8072479999999995</v>
      </c>
      <c r="F23" s="247">
        <f>'корректировка по V и НР'!I75</f>
        <v>2.8346729999999996</v>
      </c>
      <c r="G23" s="247">
        <f>'корректировка по V и НР'!J75</f>
        <v>2.8841629999999991</v>
      </c>
      <c r="H23" s="247">
        <f>'корректировка по V и НР'!K75</f>
        <v>2.9569169999999994</v>
      </c>
      <c r="I23" s="247">
        <f>'корректировка по V и НР'!L75</f>
        <v>2.9306019999999995</v>
      </c>
      <c r="J23" s="247">
        <f>'корректировка по V и НР'!M75</f>
        <v>2.7863329999999995</v>
      </c>
      <c r="K23" s="247">
        <f>'корректировка по V и НР'!N75</f>
        <v>2.9821759994928296</v>
      </c>
      <c r="L23" s="247">
        <f>'корректировка по V и НР'!O75</f>
        <v>2.9420859994928295</v>
      </c>
      <c r="M23" s="247">
        <f>'корректировка по V и НР'!P75</f>
        <v>2.9254819994928294</v>
      </c>
      <c r="N23" s="247">
        <f>'корректировка по V и НР'!Q75</f>
        <v>2.9003899994928295</v>
      </c>
      <c r="O23" s="247">
        <f>'корректировка по V и НР'!R75</f>
        <v>2.9541529994928295</v>
      </c>
      <c r="P23" s="247">
        <f>'корректировка по V и НР'!S75</f>
        <v>2.9215329994928294</v>
      </c>
    </row>
    <row r="24" spans="1:16" s="39" customFormat="1" ht="45" customHeight="1">
      <c r="A24" s="245">
        <v>10</v>
      </c>
      <c r="B24" s="162" t="s">
        <v>155</v>
      </c>
      <c r="C24" s="158" t="s">
        <v>34</v>
      </c>
      <c r="D24" s="187">
        <f ca="1">SUM(E24:P24)</f>
        <v>-1257.4510936923646</v>
      </c>
      <c r="E24" s="187">
        <f ca="1">SUM(E25:E27)</f>
        <v>-216.8265228648001</v>
      </c>
      <c r="F24" s="187">
        <f t="shared" ref="F24:P24" ca="1" si="1">SUM(F25:F27)</f>
        <v>-2.9588722492343962</v>
      </c>
      <c r="G24" s="187">
        <f t="shared" ca="1" si="1"/>
        <v>410.17333907242477</v>
      </c>
      <c r="H24" s="187">
        <f t="shared" ca="1" si="1"/>
        <v>782.97064996020583</v>
      </c>
      <c r="I24" s="187">
        <f t="shared" ca="1" si="1"/>
        <v>598.06828118108808</v>
      </c>
      <c r="J24" s="187">
        <f t="shared" ca="1" si="1"/>
        <v>-692.54649218703753</v>
      </c>
      <c r="K24" s="187">
        <f t="shared" ca="1" si="1"/>
        <v>-2622.344211264648</v>
      </c>
      <c r="L24" s="187">
        <f t="shared" ca="1" si="1"/>
        <v>1012.563752904101</v>
      </c>
      <c r="M24" s="187">
        <f t="shared" ca="1" si="1"/>
        <v>126.82289315370561</v>
      </c>
      <c r="N24" s="187">
        <f t="shared" ca="1" si="1"/>
        <v>-680.23293221789743</v>
      </c>
      <c r="O24" s="187">
        <f t="shared" ca="1" si="1"/>
        <v>-1805.3976707030529</v>
      </c>
      <c r="P24" s="187">
        <f t="shared" ca="1" si="1"/>
        <v>1832.2566915227806</v>
      </c>
    </row>
    <row r="25" spans="1:16" s="39" customFormat="1">
      <c r="A25" s="245" t="s">
        <v>192</v>
      </c>
      <c r="B25" s="161" t="s">
        <v>96</v>
      </c>
      <c r="C25" s="158" t="s">
        <v>34</v>
      </c>
      <c r="D25" s="187">
        <f ca="1">SUM(E25:P25)</f>
        <v>-853.67427886214239</v>
      </c>
      <c r="E25" s="247">
        <f ca="1">(E15+E$18+E$16+E$20-E$22)*(E11-E8)</f>
        <v>-10.72559150457143</v>
      </c>
      <c r="F25" s="247">
        <f t="shared" ref="F25:P25" ca="1" si="2">(F15+F$18+F$16+F$20-F$22)*(F11-F8)</f>
        <v>-37.987969996806939</v>
      </c>
      <c r="G25" s="247">
        <f t="shared" ca="1" si="2"/>
        <v>1.9165519693971798</v>
      </c>
      <c r="H25" s="247">
        <f t="shared" ca="1" si="2"/>
        <v>23.501070560803889</v>
      </c>
      <c r="I25" s="247">
        <f t="shared" ca="1" si="2"/>
        <v>17.625951804751409</v>
      </c>
      <c r="J25" s="247">
        <f t="shared" ca="1" si="2"/>
        <v>16.236790315833399</v>
      </c>
      <c r="K25" s="247">
        <f t="shared" ca="1" si="2"/>
        <v>-556.55014767006503</v>
      </c>
      <c r="L25" s="247">
        <f t="shared" ca="1" si="2"/>
        <v>-50.564411954167859</v>
      </c>
      <c r="M25" s="247">
        <f t="shared" ca="1" si="2"/>
        <v>-0.99709144477916922</v>
      </c>
      <c r="N25" s="247">
        <f t="shared" ca="1" si="2"/>
        <v>-7.0642324710405395</v>
      </c>
      <c r="O25" s="247">
        <f t="shared" ca="1" si="2"/>
        <v>16.151214575208062</v>
      </c>
      <c r="P25" s="247">
        <f t="shared" ca="1" si="2"/>
        <v>-265.21641304670538</v>
      </c>
    </row>
    <row r="26" spans="1:16" s="39" customFormat="1">
      <c r="A26" s="245" t="s">
        <v>193</v>
      </c>
      <c r="B26" s="161" t="s">
        <v>98</v>
      </c>
      <c r="C26" s="158" t="s">
        <v>34</v>
      </c>
      <c r="D26" s="187">
        <f ca="1">SUM(E26:P26)</f>
        <v>-25.859027295222344</v>
      </c>
      <c r="E26" s="247">
        <f ca="1">(E15+E$19+E$16+E$20-E$23)*(E12-E9)</f>
        <v>0.44585759977082329</v>
      </c>
      <c r="F26" s="247">
        <f t="shared" ref="F26:P26" ca="1" si="3">(F15+F$19+F$16+F$20-F$23)*(F12-F9)</f>
        <v>0.47742065257271016</v>
      </c>
      <c r="G26" s="247">
        <f t="shared" ca="1" si="3"/>
        <v>0.21304460302759293</v>
      </c>
      <c r="H26" s="247">
        <f t="shared" ca="1" si="3"/>
        <v>-4.9894530005981172</v>
      </c>
      <c r="I26" s="247">
        <f t="shared" ca="1" si="3"/>
        <v>-4.9799156236630466</v>
      </c>
      <c r="J26" s="247">
        <f t="shared" ca="1" si="3"/>
        <v>4.6644634971297521</v>
      </c>
      <c r="K26" s="247">
        <f t="shared" ca="1" si="3"/>
        <v>-2.8364739595831354</v>
      </c>
      <c r="L26" s="247">
        <f t="shared" ca="1" si="3"/>
        <v>-2.013389556731592</v>
      </c>
      <c r="M26" s="247">
        <f t="shared" ca="1" si="3"/>
        <v>4.5173323484270618E-2</v>
      </c>
      <c r="N26" s="247">
        <f t="shared" ca="1" si="3"/>
        <v>-0.17088580185741592</v>
      </c>
      <c r="O26" s="247">
        <f t="shared" ca="1" si="3"/>
        <v>-6.7166607882608025</v>
      </c>
      <c r="P26" s="247">
        <f t="shared" ca="1" si="3"/>
        <v>-9.9982082405133816</v>
      </c>
    </row>
    <row r="27" spans="1:16" s="39" customFormat="1" ht="51.75" customHeight="1">
      <c r="A27" s="245" t="s">
        <v>194</v>
      </c>
      <c r="B27" s="162" t="s">
        <v>149</v>
      </c>
      <c r="C27" s="158" t="s">
        <v>34</v>
      </c>
      <c r="D27" s="193">
        <f>SUM(E27:P27)</f>
        <v>-377.91778753499966</v>
      </c>
      <c r="E27" s="193">
        <f>E14-E13</f>
        <v>-206.5467889599995</v>
      </c>
      <c r="F27" s="193">
        <f t="shared" ref="F27:P27" si="4">F14-F13</f>
        <v>34.551677094999832</v>
      </c>
      <c r="G27" s="193">
        <f t="shared" si="4"/>
        <v>408.04374250000001</v>
      </c>
      <c r="H27" s="193">
        <f t="shared" si="4"/>
        <v>764.45903240000007</v>
      </c>
      <c r="I27" s="193">
        <f t="shared" si="4"/>
        <v>585.42224499999975</v>
      </c>
      <c r="J27" s="193">
        <f t="shared" si="4"/>
        <v>-713.44774600000073</v>
      </c>
      <c r="K27" s="193">
        <f t="shared" si="4"/>
        <v>-2062.9575896349997</v>
      </c>
      <c r="L27" s="193">
        <f t="shared" si="4"/>
        <v>1065.1415544150004</v>
      </c>
      <c r="M27" s="193">
        <f t="shared" si="4"/>
        <v>127.7748112750005</v>
      </c>
      <c r="N27" s="193">
        <f t="shared" si="4"/>
        <v>-672.99781394499951</v>
      </c>
      <c r="O27" s="193">
        <f t="shared" si="4"/>
        <v>-1814.83222449</v>
      </c>
      <c r="P27" s="193">
        <f t="shared" si="4"/>
        <v>2107.4713128099993</v>
      </c>
    </row>
    <row r="29" spans="1:16">
      <c r="D29" s="3"/>
      <c r="M29" t="s">
        <v>195</v>
      </c>
    </row>
  </sheetData>
  <mergeCells count="4">
    <mergeCell ref="A4:A6"/>
    <mergeCell ref="B4:B6"/>
    <mergeCell ref="C4:C6"/>
    <mergeCell ref="D4:P4"/>
  </mergeCells>
  <pageMargins left="0.70866141732283472" right="0.70866141732283472" top="0.74803149606299213" bottom="0.74803149606299213" header="0.31496062992125984" footer="0.31496062992125984"/>
  <pageSetup paperSize="9" scale="5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2:Q44"/>
  <sheetViews>
    <sheetView topLeftCell="A25" zoomScale="85" zoomScaleNormal="85" workbookViewId="0">
      <selection activeCell="H50" sqref="H50"/>
    </sheetView>
  </sheetViews>
  <sheetFormatPr defaultColWidth="9.125" defaultRowHeight="15"/>
  <cols>
    <col min="1" max="1" width="33.375" style="1" customWidth="1"/>
    <col min="2" max="2" width="14" style="1" customWidth="1"/>
    <col min="3" max="3" width="15.75" style="1" customWidth="1"/>
    <col min="4" max="4" width="14.875" style="1" customWidth="1"/>
    <col min="5" max="5" width="14.125" style="1" customWidth="1"/>
    <col min="6" max="6" width="15.125" style="1" customWidth="1"/>
    <col min="7" max="7" width="16.125" style="1" customWidth="1"/>
    <col min="8" max="8" width="20.125" style="1" customWidth="1"/>
    <col min="9" max="9" width="16.25" style="1" customWidth="1"/>
    <col min="10" max="10" width="24.625" style="1" customWidth="1"/>
    <col min="11" max="11" width="16.625" style="1" customWidth="1"/>
    <col min="12" max="12" width="15.75" style="1" customWidth="1"/>
    <col min="13" max="14" width="9.125" style="1"/>
    <col min="15" max="15" width="44.125" style="1" customWidth="1"/>
    <col min="16" max="16384" width="9.125" style="1"/>
  </cols>
  <sheetData>
    <row r="2" spans="1:12" ht="18.75" customHeight="1">
      <c r="A2" s="617" t="s">
        <v>349</v>
      </c>
      <c r="B2" s="617"/>
      <c r="C2" s="617"/>
      <c r="D2" s="617"/>
      <c r="E2" s="617"/>
      <c r="F2" s="617"/>
      <c r="G2" s="617"/>
      <c r="H2" s="617"/>
      <c r="I2" s="617"/>
      <c r="J2" s="617"/>
      <c r="K2" s="617"/>
      <c r="L2" s="617"/>
    </row>
    <row r="4" spans="1:12" s="2" customFormat="1" ht="14.25" customHeight="1">
      <c r="A4" s="618"/>
      <c r="B4" s="618" t="s">
        <v>345</v>
      </c>
      <c r="C4" s="618" t="s">
        <v>346</v>
      </c>
      <c r="D4" s="618" t="s">
        <v>344</v>
      </c>
      <c r="E4" s="620" t="s">
        <v>58</v>
      </c>
      <c r="F4" s="621"/>
      <c r="G4" s="621"/>
      <c r="H4" s="621"/>
      <c r="I4" s="621"/>
      <c r="J4" s="621"/>
      <c r="K4" s="621"/>
      <c r="L4" s="622"/>
    </row>
    <row r="5" spans="1:12" ht="150">
      <c r="A5" s="619"/>
      <c r="B5" s="619"/>
      <c r="C5" s="619"/>
      <c r="D5" s="619"/>
      <c r="E5" s="404" t="s">
        <v>8</v>
      </c>
      <c r="F5" s="404" t="s">
        <v>9</v>
      </c>
      <c r="G5" s="404" t="s">
        <v>10</v>
      </c>
      <c r="H5" s="404" t="s">
        <v>11</v>
      </c>
      <c r="I5" s="404" t="s">
        <v>12</v>
      </c>
      <c r="J5" s="404" t="s">
        <v>14</v>
      </c>
      <c r="K5" s="404" t="s">
        <v>13</v>
      </c>
      <c r="L5" s="405" t="s">
        <v>5</v>
      </c>
    </row>
    <row r="6" spans="1:12">
      <c r="A6" s="404">
        <v>1</v>
      </c>
      <c r="B6" s="404"/>
      <c r="C6" s="404"/>
      <c r="D6" s="404">
        <f>A6+1</f>
        <v>2</v>
      </c>
      <c r="E6" s="404">
        <f t="shared" ref="E6:L6" si="0">D6+1</f>
        <v>3</v>
      </c>
      <c r="F6" s="404">
        <f t="shared" si="0"/>
        <v>4</v>
      </c>
      <c r="G6" s="404">
        <f t="shared" si="0"/>
        <v>5</v>
      </c>
      <c r="H6" s="404">
        <f t="shared" si="0"/>
        <v>6</v>
      </c>
      <c r="I6" s="404">
        <f t="shared" si="0"/>
        <v>7</v>
      </c>
      <c r="J6" s="404">
        <f t="shared" si="0"/>
        <v>8</v>
      </c>
      <c r="K6" s="404">
        <f t="shared" si="0"/>
        <v>9</v>
      </c>
      <c r="L6" s="404">
        <f t="shared" si="0"/>
        <v>10</v>
      </c>
    </row>
    <row r="7" spans="1:12" s="2" customFormat="1" ht="14.25">
      <c r="A7" s="406"/>
      <c r="B7" s="407"/>
      <c r="C7" s="407"/>
      <c r="D7" s="612" t="s">
        <v>350</v>
      </c>
      <c r="E7" s="613"/>
      <c r="F7" s="613"/>
      <c r="G7" s="613"/>
      <c r="H7" s="613"/>
      <c r="I7" s="613"/>
      <c r="J7" s="613"/>
      <c r="K7" s="613"/>
      <c r="L7" s="613"/>
    </row>
    <row r="8" spans="1:12" s="424" customFormat="1" ht="14.25">
      <c r="A8" s="405" t="s">
        <v>15</v>
      </c>
      <c r="B8" s="408">
        <f>B9+B10+B11+B12</f>
        <v>40747</v>
      </c>
      <c r="C8" s="408">
        <f>C9+C10+C11+C12</f>
        <v>41411</v>
      </c>
      <c r="D8" s="408">
        <f>D9+D10+D11+D12</f>
        <v>664</v>
      </c>
      <c r="E8" s="409"/>
      <c r="F8" s="409"/>
      <c r="G8" s="409"/>
      <c r="H8" s="409"/>
      <c r="I8" s="409"/>
      <c r="J8" s="409"/>
      <c r="K8" s="409"/>
      <c r="L8" s="410"/>
    </row>
    <row r="9" spans="1:12">
      <c r="A9" s="21" t="s">
        <v>0</v>
      </c>
      <c r="B9" s="411">
        <v>40063</v>
      </c>
      <c r="C9" s="411">
        <f>41411-C11-C12</f>
        <v>40808</v>
      </c>
      <c r="D9" s="411">
        <f>C9-B9</f>
        <v>745</v>
      </c>
      <c r="E9" s="260">
        <v>213.51</v>
      </c>
      <c r="F9" s="260">
        <v>48.08</v>
      </c>
      <c r="G9" s="260">
        <v>56.64</v>
      </c>
      <c r="H9" s="260">
        <v>71.11</v>
      </c>
      <c r="I9" s="260">
        <v>22.8</v>
      </c>
      <c r="J9" s="260">
        <v>126.34</v>
      </c>
      <c r="K9" s="260">
        <v>77.239999999999995</v>
      </c>
      <c r="L9" s="412" t="s">
        <v>6</v>
      </c>
    </row>
    <row r="10" spans="1:12">
      <c r="A10" s="21" t="s">
        <v>1</v>
      </c>
      <c r="B10" s="411">
        <f>'[148]Точки поставки'!B8</f>
        <v>0</v>
      </c>
      <c r="C10" s="411">
        <v>0</v>
      </c>
      <c r="D10" s="411">
        <f t="shared" ref="D10:D17" si="1">C10-B10</f>
        <v>0</v>
      </c>
      <c r="E10" s="260">
        <v>304.33</v>
      </c>
      <c r="F10" s="260">
        <v>65.150000000000006</v>
      </c>
      <c r="G10" s="260">
        <v>74.41</v>
      </c>
      <c r="H10" s="260">
        <v>71.11</v>
      </c>
      <c r="I10" s="260">
        <v>91.29</v>
      </c>
      <c r="J10" s="260">
        <v>95.23</v>
      </c>
      <c r="K10" s="260">
        <v>111.03</v>
      </c>
      <c r="L10" s="412" t="s">
        <v>6</v>
      </c>
    </row>
    <row r="11" spans="1:12">
      <c r="A11" s="21" t="s">
        <v>2</v>
      </c>
      <c r="B11" s="411">
        <v>624</v>
      </c>
      <c r="C11" s="411">
        <v>548</v>
      </c>
      <c r="D11" s="411">
        <f t="shared" si="1"/>
        <v>-76</v>
      </c>
      <c r="E11" s="260">
        <v>9690.9</v>
      </c>
      <c r="F11" s="260">
        <v>865.79</v>
      </c>
      <c r="G11" s="260">
        <v>488.73</v>
      </c>
      <c r="H11" s="260">
        <v>0</v>
      </c>
      <c r="I11" s="260">
        <v>0</v>
      </c>
      <c r="J11" s="260">
        <v>0</v>
      </c>
      <c r="K11" s="260">
        <v>1817.03</v>
      </c>
      <c r="L11" s="412" t="s">
        <v>6</v>
      </c>
    </row>
    <row r="12" spans="1:12" ht="30">
      <c r="A12" s="21" t="s">
        <v>3</v>
      </c>
      <c r="B12" s="411">
        <v>60</v>
      </c>
      <c r="C12" s="411">
        <v>55</v>
      </c>
      <c r="D12" s="411">
        <f t="shared" si="1"/>
        <v>-5</v>
      </c>
      <c r="E12" s="260">
        <v>10642.22</v>
      </c>
      <c r="F12" s="260">
        <v>1051.6300000000001</v>
      </c>
      <c r="G12" s="260">
        <v>1913.77</v>
      </c>
      <c r="H12" s="260">
        <v>0</v>
      </c>
      <c r="I12" s="260">
        <v>0</v>
      </c>
      <c r="J12" s="260">
        <v>0</v>
      </c>
      <c r="K12" s="260">
        <v>2277.29</v>
      </c>
      <c r="L12" s="412" t="s">
        <v>6</v>
      </c>
    </row>
    <row r="13" spans="1:12" s="424" customFormat="1" ht="14.25">
      <c r="A13" s="405" t="s">
        <v>16</v>
      </c>
      <c r="B13" s="408">
        <f>B14+B15+B16</f>
        <v>3439</v>
      </c>
      <c r="C13" s="408">
        <f>C14+C15+C16</f>
        <v>3589</v>
      </c>
      <c r="D13" s="413">
        <f>D14+D15+D16</f>
        <v>150</v>
      </c>
      <c r="E13" s="409"/>
      <c r="F13" s="409"/>
      <c r="G13" s="409"/>
      <c r="H13" s="409"/>
      <c r="I13" s="409"/>
      <c r="J13" s="409"/>
      <c r="K13" s="409"/>
      <c r="L13" s="410"/>
    </row>
    <row r="14" spans="1:12">
      <c r="A14" s="21" t="s">
        <v>17</v>
      </c>
      <c r="B14" s="411">
        <v>3434</v>
      </c>
      <c r="C14" s="414">
        <v>3585</v>
      </c>
      <c r="D14" s="414">
        <f t="shared" si="1"/>
        <v>151</v>
      </c>
      <c r="E14" s="260">
        <v>10778.6</v>
      </c>
      <c r="F14" s="260">
        <v>1017.26</v>
      </c>
      <c r="G14" s="260">
        <v>1211.3599999999999</v>
      </c>
      <c r="H14" s="260">
        <v>0</v>
      </c>
      <c r="I14" s="260">
        <v>0</v>
      </c>
      <c r="J14" s="260">
        <v>0</v>
      </c>
      <c r="K14" s="260">
        <v>2168.81</v>
      </c>
      <c r="L14" s="412" t="s">
        <v>6</v>
      </c>
    </row>
    <row r="15" spans="1:12">
      <c r="A15" s="21" t="s">
        <v>18</v>
      </c>
      <c r="B15" s="411">
        <v>5</v>
      </c>
      <c r="C15" s="411">
        <v>4</v>
      </c>
      <c r="D15" s="415">
        <f t="shared" si="1"/>
        <v>-1</v>
      </c>
      <c r="E15" s="260">
        <v>10082.99</v>
      </c>
      <c r="F15" s="260">
        <v>951.61</v>
      </c>
      <c r="G15" s="260">
        <v>1133.18</v>
      </c>
      <c r="H15" s="260">
        <v>0</v>
      </c>
      <c r="I15" s="260">
        <v>0</v>
      </c>
      <c r="J15" s="260">
        <v>0</v>
      </c>
      <c r="K15" s="260">
        <v>2028.85</v>
      </c>
      <c r="L15" s="412" t="s">
        <v>6</v>
      </c>
    </row>
    <row r="16" spans="1:12">
      <c r="A16" s="21" t="s">
        <v>19</v>
      </c>
      <c r="B16" s="411">
        <f>'[148]Точки поставки'!B15</f>
        <v>0</v>
      </c>
      <c r="C16" s="411">
        <v>0</v>
      </c>
      <c r="D16" s="411">
        <f t="shared" si="1"/>
        <v>0</v>
      </c>
      <c r="E16" s="260">
        <v>8882.4699999999993</v>
      </c>
      <c r="F16" s="260">
        <v>838.3</v>
      </c>
      <c r="G16" s="260">
        <v>998.26</v>
      </c>
      <c r="H16" s="260">
        <v>0</v>
      </c>
      <c r="I16" s="260">
        <v>0</v>
      </c>
      <c r="J16" s="260">
        <v>0</v>
      </c>
      <c r="K16" s="260">
        <v>1787.28</v>
      </c>
      <c r="L16" s="412" t="s">
        <v>6</v>
      </c>
    </row>
    <row r="17" spans="1:17" s="424" customFormat="1">
      <c r="A17" s="405" t="s">
        <v>20</v>
      </c>
      <c r="B17" s="408">
        <f>'[150]Точки поставки'!B16</f>
        <v>16</v>
      </c>
      <c r="C17" s="408">
        <v>16</v>
      </c>
      <c r="D17" s="411">
        <f t="shared" si="1"/>
        <v>0</v>
      </c>
      <c r="E17" s="260">
        <v>10001.61</v>
      </c>
      <c r="F17" s="260">
        <v>1432.38</v>
      </c>
      <c r="G17" s="260">
        <v>635.84</v>
      </c>
      <c r="H17" s="260">
        <v>0</v>
      </c>
      <c r="I17" s="260">
        <v>0</v>
      </c>
      <c r="J17" s="260">
        <v>0</v>
      </c>
      <c r="K17" s="260">
        <v>3353.51</v>
      </c>
      <c r="L17" s="412" t="s">
        <v>6</v>
      </c>
    </row>
    <row r="18" spans="1:17" s="2" customFormat="1" ht="18.75" customHeight="1">
      <c r="A18" s="406"/>
      <c r="B18" s="416"/>
      <c r="C18" s="416"/>
      <c r="D18" s="612" t="s">
        <v>347</v>
      </c>
      <c r="E18" s="613"/>
      <c r="F18" s="613"/>
      <c r="G18" s="613"/>
      <c r="H18" s="613"/>
      <c r="I18" s="613"/>
      <c r="J18" s="613"/>
      <c r="K18" s="613"/>
      <c r="L18" s="613"/>
    </row>
    <row r="19" spans="1:17" ht="52.5" customHeight="1">
      <c r="A19" s="417" t="s">
        <v>351</v>
      </c>
      <c r="B19" s="417"/>
      <c r="C19" s="417"/>
      <c r="D19" s="418"/>
      <c r="E19" s="419">
        <f xml:space="preserve"> 1.037*1.029*1.047*1.03</f>
        <v>1.1507421939299998</v>
      </c>
      <c r="F19" s="419">
        <f>E19</f>
        <v>1.1507421939299998</v>
      </c>
      <c r="G19" s="419">
        <f>F19</f>
        <v>1.1507421939299998</v>
      </c>
      <c r="H19" s="419">
        <f>G19</f>
        <v>1.1507421939299998</v>
      </c>
      <c r="I19" s="419">
        <f>H19</f>
        <v>1.1507421939299998</v>
      </c>
      <c r="J19" s="419">
        <f>I19</f>
        <v>1.1507421939299998</v>
      </c>
      <c r="K19" s="419">
        <f>I19</f>
        <v>1.1507421939299998</v>
      </c>
      <c r="L19" s="419">
        <f>K19</f>
        <v>1.1507421939299998</v>
      </c>
    </row>
    <row r="20" spans="1:17" s="424" customFormat="1" ht="14.25">
      <c r="A20" s="405" t="s">
        <v>15</v>
      </c>
      <c r="B20" s="405"/>
      <c r="C20" s="405"/>
      <c r="D20" s="420"/>
      <c r="E20" s="259">
        <f t="shared" ref="E20:L20" si="2">SUM(E21:E24)</f>
        <v>17536.742488297441</v>
      </c>
      <c r="F20" s="259">
        <f t="shared" si="2"/>
        <v>2910.8942087730102</v>
      </c>
      <c r="G20" s="259">
        <f t="shared" si="2"/>
        <v>3094.3020773040876</v>
      </c>
      <c r="H20" s="259">
        <f t="shared" si="2"/>
        <v>3278.3263408913444</v>
      </c>
      <c r="I20" s="259">
        <f t="shared" si="2"/>
        <v>1051.129806951521</v>
      </c>
      <c r="J20" s="259">
        <f t="shared" si="2"/>
        <v>5824.5499916778572</v>
      </c>
      <c r="K20" s="259">
        <f t="shared" si="2"/>
        <v>5022.9094007290005</v>
      </c>
      <c r="L20" s="259">
        <f t="shared" si="2"/>
        <v>38718.854314624259</v>
      </c>
    </row>
    <row r="21" spans="1:17">
      <c r="A21" s="21" t="s">
        <v>0</v>
      </c>
      <c r="B21" s="21"/>
      <c r="C21" s="21"/>
      <c r="D21" s="421"/>
      <c r="E21" s="260">
        <f>E9*B9*$E$19/1000</f>
        <v>9843.2774158868069</v>
      </c>
      <c r="F21" s="260">
        <f>F9*B9*$F$19/1000</f>
        <v>2216.5930315012774</v>
      </c>
      <c r="G21" s="260">
        <f>G9*B9*$G$19/1000</f>
        <v>2611.2277309532515</v>
      </c>
      <c r="H21" s="260">
        <f>H9*B9*$H$19/1000</f>
        <v>3278.3263408913444</v>
      </c>
      <c r="I21" s="260">
        <f>I9*B9*$I$19/1000</f>
        <v>1051.129806951521</v>
      </c>
      <c r="J21" s="260">
        <f>J9*B9*$J$19/1000</f>
        <v>5824.5499916778572</v>
      </c>
      <c r="K21" s="260">
        <f>K9*B9*$K$19/1000</f>
        <v>3560.9327319708536</v>
      </c>
      <c r="L21" s="260">
        <f>SUM(E21:K21)</f>
        <v>28386.03704983291</v>
      </c>
    </row>
    <row r="22" spans="1:17">
      <c r="A22" s="21" t="s">
        <v>1</v>
      </c>
      <c r="B22" s="21"/>
      <c r="C22" s="21"/>
      <c r="D22" s="421"/>
      <c r="E22" s="260">
        <f>E10*B10*$E$19/1000</f>
        <v>0</v>
      </c>
      <c r="F22" s="260">
        <f t="shared" ref="F22:F24" si="3">F10*B10*$F$19/1000</f>
        <v>0</v>
      </c>
      <c r="G22" s="260">
        <f t="shared" ref="G22:G24" si="4">G10*B10*$G$19/1000</f>
        <v>0</v>
      </c>
      <c r="H22" s="260">
        <f t="shared" ref="H22:H24" si="5">H10*B10*$H$19/1000</f>
        <v>0</v>
      </c>
      <c r="I22" s="260">
        <f t="shared" ref="I22:I24" si="6">I10*B10*$I$19/1000</f>
        <v>0</v>
      </c>
      <c r="J22" s="260">
        <f t="shared" ref="J22:J24" si="7">J10*B10*$J$19/1000</f>
        <v>0</v>
      </c>
      <c r="K22" s="260">
        <f t="shared" ref="K22:K24" si="8">K10*B10*$K$19/1000</f>
        <v>0</v>
      </c>
      <c r="L22" s="260">
        <f t="shared" ref="L22:L24" si="9">SUM(E22:K22)</f>
        <v>0</v>
      </c>
    </row>
    <row r="23" spans="1:17">
      <c r="A23" s="21" t="s">
        <v>2</v>
      </c>
      <c r="B23" s="21"/>
      <c r="C23" s="21"/>
      <c r="D23" s="421"/>
      <c r="E23" s="260">
        <f t="shared" ref="E23:E24" si="10">E11*B11*$E$19/1000</f>
        <v>6958.6779769454897</v>
      </c>
      <c r="F23" s="260">
        <f t="shared" si="3"/>
        <v>621.69187646757632</v>
      </c>
      <c r="G23" s="260">
        <f t="shared" si="4"/>
        <v>350.9389930421911</v>
      </c>
      <c r="H23" s="260">
        <f t="shared" si="5"/>
        <v>0</v>
      </c>
      <c r="I23" s="260">
        <f t="shared" si="6"/>
        <v>0</v>
      </c>
      <c r="J23" s="260">
        <f t="shared" si="7"/>
        <v>0</v>
      </c>
      <c r="K23" s="260">
        <f t="shared" si="8"/>
        <v>1304.7422473092554</v>
      </c>
      <c r="L23" s="260">
        <f t="shared" si="9"/>
        <v>9236.0510937645122</v>
      </c>
    </row>
    <row r="24" spans="1:17" ht="30">
      <c r="A24" s="21" t="s">
        <v>3</v>
      </c>
      <c r="B24" s="21"/>
      <c r="C24" s="21"/>
      <c r="D24" s="421"/>
      <c r="E24" s="260">
        <f t="shared" si="10"/>
        <v>734.78709546514335</v>
      </c>
      <c r="F24" s="260">
        <f t="shared" si="3"/>
        <v>72.609300804156348</v>
      </c>
      <c r="G24" s="260">
        <f t="shared" si="4"/>
        <v>132.13535330864494</v>
      </c>
      <c r="H24" s="260">
        <f t="shared" si="5"/>
        <v>0</v>
      </c>
      <c r="I24" s="260">
        <f t="shared" si="6"/>
        <v>0</v>
      </c>
      <c r="J24" s="260">
        <f t="shared" si="7"/>
        <v>0</v>
      </c>
      <c r="K24" s="260">
        <f t="shared" si="8"/>
        <v>157.23442144889094</v>
      </c>
      <c r="L24" s="260">
        <f t="shared" si="9"/>
        <v>1096.7661710268355</v>
      </c>
    </row>
    <row r="25" spans="1:17" s="424" customFormat="1" ht="14.25">
      <c r="A25" s="405" t="s">
        <v>16</v>
      </c>
      <c r="B25" s="405"/>
      <c r="C25" s="405"/>
      <c r="D25" s="420"/>
      <c r="E25" s="259">
        <f t="shared" ref="E25:L25" si="11">SUM(E26:E28)</f>
        <v>42651.255222839907</v>
      </c>
      <c r="F25" s="259">
        <f t="shared" si="11"/>
        <v>4025.3294393091214</v>
      </c>
      <c r="G25" s="259">
        <f t="shared" si="11"/>
        <v>4793.3891521066662</v>
      </c>
      <c r="H25" s="259">
        <f t="shared" si="11"/>
        <v>0</v>
      </c>
      <c r="I25" s="259">
        <f t="shared" si="11"/>
        <v>0</v>
      </c>
      <c r="J25" s="259">
        <f t="shared" si="11"/>
        <v>0</v>
      </c>
      <c r="K25" s="259">
        <f t="shared" si="11"/>
        <v>8582.0486204386616</v>
      </c>
      <c r="L25" s="259">
        <f t="shared" si="11"/>
        <v>60052.022434694365</v>
      </c>
    </row>
    <row r="26" spans="1:17" ht="15.75">
      <c r="A26" s="215" t="s">
        <v>17</v>
      </c>
      <c r="B26" s="215"/>
      <c r="C26" s="215"/>
      <c r="D26" s="421"/>
      <c r="E26" s="260">
        <f>E14*B14*$E$19/1000</f>
        <v>42593.240612670037</v>
      </c>
      <c r="F26" s="260">
        <f>F14*B14*$F$19/1000</f>
        <v>4019.8541504132927</v>
      </c>
      <c r="G26" s="260">
        <f>G14*B14*$G$19/1000</f>
        <v>4786.8691619100782</v>
      </c>
      <c r="H26" s="260">
        <f>H14*B14*$H$19</f>
        <v>0</v>
      </c>
      <c r="I26" s="260">
        <f>I14*B14*$I$19</f>
        <v>0</v>
      </c>
      <c r="J26" s="260">
        <f>J14*B14*$J$19</f>
        <v>0</v>
      </c>
      <c r="K26" s="260">
        <f>K14*B14*$K$19/1000</f>
        <v>8570.3752039378869</v>
      </c>
      <c r="L26" s="260">
        <f t="shared" ref="L26:L28" si="12">SUM(E26:K26)</f>
        <v>59970.3391289313</v>
      </c>
    </row>
    <row r="27" spans="1:17" ht="15.75">
      <c r="A27" s="215" t="s">
        <v>18</v>
      </c>
      <c r="B27" s="215"/>
      <c r="C27" s="215"/>
      <c r="D27" s="421"/>
      <c r="E27" s="260">
        <f t="shared" ref="E27:E29" si="13">E15*B15*$E$19/1000</f>
        <v>58.01461016987124</v>
      </c>
      <c r="F27" s="260">
        <f t="shared" ref="F27:F29" si="14">F15*B15*$F$19/1000</f>
        <v>5.4752888958286361</v>
      </c>
      <c r="G27" s="260">
        <f t="shared" ref="G27:G28" si="15">G15*B15*$G$19/1000</f>
        <v>6.5199901965879858</v>
      </c>
      <c r="H27" s="260">
        <f t="shared" ref="H27:H29" si="16">H15*B15*$H$19</f>
        <v>0</v>
      </c>
      <c r="I27" s="260">
        <f t="shared" ref="I27:I29" si="17">I15*B15*$I$19</f>
        <v>0</v>
      </c>
      <c r="J27" s="260">
        <f t="shared" ref="J27:J29" si="18">J15*B15*$J$19</f>
        <v>0</v>
      </c>
      <c r="K27" s="260">
        <f t="shared" ref="K27:K29" si="19">K15*B15*$K$19/1000</f>
        <v>11.673416500774399</v>
      </c>
      <c r="L27" s="260">
        <f t="shared" si="12"/>
        <v>81.683305763062251</v>
      </c>
    </row>
    <row r="28" spans="1:17" ht="15.75">
      <c r="A28" s="215" t="s">
        <v>19</v>
      </c>
      <c r="B28" s="215"/>
      <c r="C28" s="215"/>
      <c r="D28" s="421"/>
      <c r="E28" s="260">
        <f t="shared" si="13"/>
        <v>0</v>
      </c>
      <c r="F28" s="260">
        <f t="shared" si="14"/>
        <v>0</v>
      </c>
      <c r="G28" s="260">
        <f t="shared" si="15"/>
        <v>0</v>
      </c>
      <c r="H28" s="260">
        <f t="shared" si="16"/>
        <v>0</v>
      </c>
      <c r="I28" s="260">
        <f t="shared" si="17"/>
        <v>0</v>
      </c>
      <c r="J28" s="260">
        <f t="shared" si="18"/>
        <v>0</v>
      </c>
      <c r="K28" s="260">
        <f t="shared" si="19"/>
        <v>0</v>
      </c>
      <c r="L28" s="260">
        <f t="shared" si="12"/>
        <v>0</v>
      </c>
    </row>
    <row r="29" spans="1:17" s="424" customFormat="1" ht="18.75" customHeight="1">
      <c r="A29" s="405" t="s">
        <v>20</v>
      </c>
      <c r="B29" s="405"/>
      <c r="C29" s="405"/>
      <c r="D29" s="420"/>
      <c r="E29" s="422">
        <f t="shared" si="13"/>
        <v>184.14839414771561</v>
      </c>
      <c r="F29" s="422">
        <f t="shared" si="14"/>
        <v>26.372801659863249</v>
      </c>
      <c r="G29" s="422">
        <f>G17*B17*G19/1000</f>
        <v>11.707006665415218</v>
      </c>
      <c r="H29" s="422">
        <f t="shared" si="16"/>
        <v>0</v>
      </c>
      <c r="I29" s="422">
        <f t="shared" si="17"/>
        <v>0</v>
      </c>
      <c r="J29" s="422">
        <f t="shared" si="18"/>
        <v>0</v>
      </c>
      <c r="K29" s="422">
        <f t="shared" si="19"/>
        <v>61.744407276259103</v>
      </c>
      <c r="L29" s="259">
        <f>SUM(E29:K29)</f>
        <v>283.97260974925319</v>
      </c>
    </row>
    <row r="30" spans="1:17" s="2" customFormat="1" ht="20.25" customHeight="1">
      <c r="A30" s="405" t="s">
        <v>7</v>
      </c>
      <c r="B30" s="405"/>
      <c r="C30" s="405"/>
      <c r="D30" s="420"/>
      <c r="E30" s="422">
        <f t="shared" ref="E30:L30" si="20">E20+E25+E29</f>
        <v>60372.146105285057</v>
      </c>
      <c r="F30" s="422">
        <f t="shared" si="20"/>
        <v>6962.5964497419955</v>
      </c>
      <c r="G30" s="422">
        <f t="shared" si="20"/>
        <v>7899.3982360761684</v>
      </c>
      <c r="H30" s="422">
        <f t="shared" si="20"/>
        <v>3278.3263408913444</v>
      </c>
      <c r="I30" s="422">
        <f t="shared" si="20"/>
        <v>1051.129806951521</v>
      </c>
      <c r="J30" s="422">
        <f t="shared" si="20"/>
        <v>5824.5499916778572</v>
      </c>
      <c r="K30" s="422">
        <f t="shared" si="20"/>
        <v>13666.702428443921</v>
      </c>
      <c r="L30" s="286">
        <f t="shared" si="20"/>
        <v>99054.84935906787</v>
      </c>
    </row>
    <row r="31" spans="1:17" ht="50.25" customHeight="1">
      <c r="A31" s="417" t="s">
        <v>348</v>
      </c>
      <c r="B31" s="417"/>
      <c r="C31" s="417"/>
      <c r="D31" s="418"/>
      <c r="E31" s="423">
        <f>1.037*1.0287*1.045*1.032</f>
        <v>1.150438703436</v>
      </c>
      <c r="F31" s="423">
        <f>E31</f>
        <v>1.150438703436</v>
      </c>
      <c r="G31" s="423">
        <f>E31</f>
        <v>1.150438703436</v>
      </c>
      <c r="H31" s="423">
        <f>G31</f>
        <v>1.150438703436</v>
      </c>
      <c r="I31" s="423">
        <f>H31</f>
        <v>1.150438703436</v>
      </c>
      <c r="J31" s="423">
        <f>I31</f>
        <v>1.150438703436</v>
      </c>
      <c r="K31" s="423">
        <f>J31</f>
        <v>1.150438703436</v>
      </c>
      <c r="L31" s="423">
        <f>K31</f>
        <v>1.150438703436</v>
      </c>
      <c r="O31" s="614"/>
      <c r="P31" s="615"/>
      <c r="Q31" s="615"/>
    </row>
    <row r="32" spans="1:17" s="424" customFormat="1" ht="14.25">
      <c r="A32" s="405" t="s">
        <v>15</v>
      </c>
      <c r="B32" s="405"/>
      <c r="C32" s="405"/>
      <c r="D32" s="420"/>
      <c r="E32" s="259">
        <f t="shared" ref="E32:L32" si="21">SUM(E33:E36)</f>
        <v>16806.588040296418</v>
      </c>
      <c r="F32" s="259">
        <f t="shared" si="21"/>
        <v>2869.5866675593834</v>
      </c>
      <c r="G32" s="259">
        <f t="shared" si="21"/>
        <v>3088.2911624076951</v>
      </c>
      <c r="H32" s="259">
        <f t="shared" si="21"/>
        <v>3338.408466584036</v>
      </c>
      <c r="I32" s="259">
        <f t="shared" si="21"/>
        <v>1070.3939395038112</v>
      </c>
      <c r="J32" s="259">
        <f t="shared" si="21"/>
        <v>5931.2969437241891</v>
      </c>
      <c r="K32" s="259">
        <f t="shared" si="21"/>
        <v>4915.8168833471018</v>
      </c>
      <c r="L32" s="259">
        <f t="shared" si="21"/>
        <v>38020.382103422635</v>
      </c>
    </row>
    <row r="33" spans="1:12">
      <c r="A33" s="21" t="s">
        <v>0</v>
      </c>
      <c r="B33" s="21"/>
      <c r="C33" s="21"/>
      <c r="D33" s="421"/>
      <c r="E33" s="260">
        <f>E9*C9*$E$31/1000</f>
        <v>10023.675878221875</v>
      </c>
      <c r="F33" s="260">
        <f>F9*C9*$F$31/1000</f>
        <v>2257.216693479967</v>
      </c>
      <c r="G33" s="260">
        <f>G9*C9*$G$31/1000</f>
        <v>2659.0838918199943</v>
      </c>
      <c r="H33" s="260">
        <f>H9*C9*$H$31/1000</f>
        <v>3338.408466584036</v>
      </c>
      <c r="I33" s="260">
        <f>I9*C9*$I$31/1000</f>
        <v>1070.3939395038112</v>
      </c>
      <c r="J33" s="260">
        <f>J9*C9*$J$31/1000</f>
        <v>5931.2969437241891</v>
      </c>
      <c r="K33" s="260">
        <f>K9*C9*$K$31/1000</f>
        <v>3626.1942055822101</v>
      </c>
      <c r="L33" s="260">
        <f>SUM(E33:K33)</f>
        <v>28906.270018916082</v>
      </c>
    </row>
    <row r="34" spans="1:12">
      <c r="A34" s="21" t="s">
        <v>1</v>
      </c>
      <c r="B34" s="21"/>
      <c r="C34" s="21"/>
      <c r="D34" s="421"/>
      <c r="E34" s="260">
        <f t="shared" ref="E34:E36" si="22">E10*C10*$E$31/1000</f>
        <v>0</v>
      </c>
      <c r="F34" s="260">
        <f t="shared" ref="F34:F36" si="23">F10*C10*$F$31/1000</f>
        <v>0</v>
      </c>
      <c r="G34" s="260">
        <f t="shared" ref="G34:G36" si="24">G10*C10*$G$31/1000</f>
        <v>0</v>
      </c>
      <c r="H34" s="260">
        <f t="shared" ref="H34:H36" si="25">H10*C10*$H$31/1000</f>
        <v>0</v>
      </c>
      <c r="I34" s="260">
        <f t="shared" ref="I34:I36" si="26">I10*C10*$I$31/1000</f>
        <v>0</v>
      </c>
      <c r="J34" s="260">
        <f t="shared" ref="J34:J36" si="27">J10*C10*$J$31/1000</f>
        <v>0</v>
      </c>
      <c r="K34" s="260">
        <f t="shared" ref="K34:K36" si="28">K10*C10*$K$31/1000</f>
        <v>0</v>
      </c>
      <c r="L34" s="260">
        <f t="shared" ref="L34:L40" si="29">SUM(E34:K34)</f>
        <v>0</v>
      </c>
    </row>
    <row r="35" spans="1:12">
      <c r="A35" s="21" t="s">
        <v>2</v>
      </c>
      <c r="B35" s="21"/>
      <c r="C35" s="21"/>
      <c r="D35" s="421"/>
      <c r="E35" s="260">
        <f t="shared" si="22"/>
        <v>6109.5349642581077</v>
      </c>
      <c r="F35" s="260">
        <f t="shared" si="23"/>
        <v>545.82900212622417</v>
      </c>
      <c r="G35" s="260">
        <f t="shared" si="24"/>
        <v>308.11514132659141</v>
      </c>
      <c r="H35" s="260">
        <f t="shared" si="25"/>
        <v>0</v>
      </c>
      <c r="I35" s="260">
        <f t="shared" si="26"/>
        <v>0</v>
      </c>
      <c r="J35" s="260">
        <f t="shared" si="27"/>
        <v>0</v>
      </c>
      <c r="K35" s="260">
        <f t="shared" si="28"/>
        <v>1145.5291372427644</v>
      </c>
      <c r="L35" s="260">
        <f t="shared" si="29"/>
        <v>8109.0082449536876</v>
      </c>
    </row>
    <row r="36" spans="1:12" ht="30">
      <c r="A36" s="21" t="s">
        <v>3</v>
      </c>
      <c r="B36" s="21"/>
      <c r="C36" s="21"/>
      <c r="D36" s="421"/>
      <c r="E36" s="260">
        <f t="shared" si="22"/>
        <v>673.37719781643659</v>
      </c>
      <c r="F36" s="260">
        <f t="shared" si="23"/>
        <v>66.540971953192042</v>
      </c>
      <c r="G36" s="260">
        <f t="shared" si="24"/>
        <v>121.09212926110926</v>
      </c>
      <c r="H36" s="260">
        <f t="shared" si="25"/>
        <v>0</v>
      </c>
      <c r="I36" s="260">
        <f t="shared" si="26"/>
        <v>0</v>
      </c>
      <c r="J36" s="260">
        <f t="shared" si="27"/>
        <v>0</v>
      </c>
      <c r="K36" s="260">
        <f t="shared" si="28"/>
        <v>144.09354052212726</v>
      </c>
      <c r="L36" s="260">
        <f t="shared" si="29"/>
        <v>1005.1038395528651</v>
      </c>
    </row>
    <row r="37" spans="1:12" s="424" customFormat="1" ht="14.25">
      <c r="A37" s="405" t="s">
        <v>16</v>
      </c>
      <c r="B37" s="405"/>
      <c r="C37" s="405"/>
      <c r="D37" s="420"/>
      <c r="E37" s="259">
        <f t="shared" ref="E37:L37" si="30">SUM(E38:E40)</f>
        <v>44500.82466051558</v>
      </c>
      <c r="F37" s="259">
        <f t="shared" si="30"/>
        <v>4199.887638412747</v>
      </c>
      <c r="G37" s="259">
        <f t="shared" si="30"/>
        <v>5001.2542251621635</v>
      </c>
      <c r="H37" s="259">
        <f t="shared" si="30"/>
        <v>0</v>
      </c>
      <c r="I37" s="259">
        <f t="shared" si="30"/>
        <v>0</v>
      </c>
      <c r="J37" s="259">
        <f t="shared" si="30"/>
        <v>0</v>
      </c>
      <c r="K37" s="259">
        <f t="shared" si="30"/>
        <v>8954.2086976243918</v>
      </c>
      <c r="L37" s="259">
        <f t="shared" si="30"/>
        <v>62656.175221714882</v>
      </c>
    </row>
    <row r="38" spans="1:12" ht="15.75">
      <c r="A38" s="215" t="s">
        <v>17</v>
      </c>
      <c r="B38" s="215"/>
      <c r="C38" s="215"/>
      <c r="D38" s="421"/>
      <c r="E38" s="260">
        <f>E14*C14*$E$31/1000</f>
        <v>44454.425212746144</v>
      </c>
      <c r="F38" s="260">
        <f>F14*C14*$F$31/1000</f>
        <v>4195.5085625144402</v>
      </c>
      <c r="G38" s="260">
        <f>G14*C14*$G$31/1000</f>
        <v>4996.0396086423252</v>
      </c>
      <c r="H38" s="260">
        <f>H14*C14*$H$31</f>
        <v>0</v>
      </c>
      <c r="I38" s="260">
        <f>I14*C14*$I$31</f>
        <v>0</v>
      </c>
      <c r="J38" s="260">
        <f>J14*C14*$J$31</f>
        <v>0</v>
      </c>
      <c r="K38" s="260">
        <f>K14*C14*$K$31/1000</f>
        <v>8944.8724273705266</v>
      </c>
      <c r="L38" s="260">
        <f t="shared" si="29"/>
        <v>62590.845811273437</v>
      </c>
    </row>
    <row r="39" spans="1:12" ht="15.75">
      <c r="A39" s="215" t="s">
        <v>18</v>
      </c>
      <c r="B39" s="215"/>
      <c r="C39" s="215"/>
      <c r="D39" s="421"/>
      <c r="E39" s="260">
        <f t="shared" ref="E39:E41" si="31">E15*C15*$E$31/1000</f>
        <v>46.399447769432612</v>
      </c>
      <c r="F39" s="260">
        <f t="shared" ref="F39:F40" si="32">F15*C15*$F$31/1000</f>
        <v>4.3790758983069278</v>
      </c>
      <c r="G39" s="260">
        <f t="shared" ref="G39:G40" si="33">G15*C15*$G$31/1000</f>
        <v>5.214616519838426</v>
      </c>
      <c r="H39" s="260">
        <f t="shared" ref="H39:H40" si="34">H15*C15*$H$31</f>
        <v>0</v>
      </c>
      <c r="I39" s="260">
        <f t="shared" ref="I39:I41" si="35">I15*C15*$I$31</f>
        <v>0</v>
      </c>
      <c r="J39" s="260">
        <f t="shared" ref="J39:J40" si="36">J15*C15*$J$31</f>
        <v>0</v>
      </c>
      <c r="K39" s="260">
        <f t="shared" ref="K39:K40" si="37">K15*C15*$K$31/1000</f>
        <v>9.3362702538645141</v>
      </c>
      <c r="L39" s="260">
        <f t="shared" si="29"/>
        <v>65.329410441442477</v>
      </c>
    </row>
    <row r="40" spans="1:12" ht="15.75">
      <c r="A40" s="215" t="s">
        <v>19</v>
      </c>
      <c r="B40" s="215"/>
      <c r="C40" s="215"/>
      <c r="D40" s="421"/>
      <c r="E40" s="260">
        <f t="shared" si="31"/>
        <v>0</v>
      </c>
      <c r="F40" s="260">
        <f t="shared" si="32"/>
        <v>0</v>
      </c>
      <c r="G40" s="260">
        <f t="shared" si="33"/>
        <v>0</v>
      </c>
      <c r="H40" s="260">
        <f t="shared" si="34"/>
        <v>0</v>
      </c>
      <c r="I40" s="260">
        <f t="shared" si="35"/>
        <v>0</v>
      </c>
      <c r="J40" s="260">
        <f t="shared" si="36"/>
        <v>0</v>
      </c>
      <c r="K40" s="260">
        <f t="shared" si="37"/>
        <v>0</v>
      </c>
      <c r="L40" s="260">
        <f t="shared" si="29"/>
        <v>0</v>
      </c>
    </row>
    <row r="41" spans="1:12" s="424" customFormat="1" ht="17.25" customHeight="1">
      <c r="A41" s="405" t="s">
        <v>20</v>
      </c>
      <c r="B41" s="405"/>
      <c r="C41" s="405"/>
      <c r="D41" s="420"/>
      <c r="E41" s="422">
        <f t="shared" si="31"/>
        <v>184.09982785076051</v>
      </c>
      <c r="F41" s="422">
        <f>F17*C17*$F$31/1000</f>
        <v>26.365846240442522</v>
      </c>
      <c r="G41" s="422">
        <f>G17*C17*$G$31/1000</f>
        <v>11.70391912308394</v>
      </c>
      <c r="H41" s="422">
        <f>H17*C17*$H$31</f>
        <v>0</v>
      </c>
      <c r="I41" s="422">
        <f t="shared" si="35"/>
        <v>0</v>
      </c>
      <c r="J41" s="422">
        <f>J17*C17*$J$31</f>
        <v>0</v>
      </c>
      <c r="K41" s="422">
        <f>K17*C17*$K$31/1000</f>
        <v>61.728123141754573</v>
      </c>
      <c r="L41" s="422">
        <f>SUM(E41:K41)</f>
        <v>283.89771635604154</v>
      </c>
    </row>
    <row r="42" spans="1:12" s="2" customFormat="1" ht="14.25">
      <c r="A42" s="405" t="s">
        <v>7</v>
      </c>
      <c r="B42" s="405"/>
      <c r="C42" s="405"/>
      <c r="D42" s="420"/>
      <c r="E42" s="422">
        <f t="shared" ref="E42:K42" si="38">E32+E37+E41</f>
        <v>61491.512528662759</v>
      </c>
      <c r="F42" s="422">
        <f t="shared" si="38"/>
        <v>7095.8401522125732</v>
      </c>
      <c r="G42" s="422">
        <f t="shared" si="38"/>
        <v>8101.2493066929428</v>
      </c>
      <c r="H42" s="422">
        <f t="shared" si="38"/>
        <v>3338.408466584036</v>
      </c>
      <c r="I42" s="422">
        <f t="shared" si="38"/>
        <v>1070.3939395038112</v>
      </c>
      <c r="J42" s="422">
        <f t="shared" si="38"/>
        <v>5931.2969437241891</v>
      </c>
      <c r="K42" s="422">
        <f t="shared" si="38"/>
        <v>13931.753704113249</v>
      </c>
      <c r="L42" s="286">
        <f>L32+L37+L41</f>
        <v>100960.45504149357</v>
      </c>
    </row>
    <row r="44" spans="1:12">
      <c r="L44" s="425">
        <f>L42-L30</f>
        <v>1905.6056824256957</v>
      </c>
    </row>
  </sheetData>
  <mergeCells count="9">
    <mergeCell ref="D7:L7"/>
    <mergeCell ref="D18:L18"/>
    <mergeCell ref="O31:Q31"/>
    <mergeCell ref="A2:L2"/>
    <mergeCell ref="A4:A5"/>
    <mergeCell ref="B4:B5"/>
    <mergeCell ref="C4:C5"/>
    <mergeCell ref="D4:D5"/>
    <mergeCell ref="E4:L4"/>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D25"/>
  <sheetViews>
    <sheetView view="pageBreakPreview" zoomScale="90" zoomScaleNormal="70" zoomScaleSheetLayoutView="90" workbookViewId="0">
      <selection activeCell="G22" sqref="G22"/>
    </sheetView>
  </sheetViews>
  <sheetFormatPr defaultRowHeight="15"/>
  <cols>
    <col min="1" max="1" width="34.125" customWidth="1"/>
    <col min="2" max="2" width="83" customWidth="1"/>
    <col min="3" max="3" width="11.75" customWidth="1"/>
    <col min="4" max="4" width="11" customWidth="1"/>
    <col min="257" max="257" width="34.125" customWidth="1"/>
    <col min="258" max="258" width="83" customWidth="1"/>
    <col min="259" max="259" width="11.75" customWidth="1"/>
    <col min="260" max="260" width="11" customWidth="1"/>
    <col min="513" max="513" width="34.125" customWidth="1"/>
    <col min="514" max="514" width="83" customWidth="1"/>
    <col min="515" max="515" width="11.75" customWidth="1"/>
    <col min="516" max="516" width="11" customWidth="1"/>
    <col min="769" max="769" width="34.125" customWidth="1"/>
    <col min="770" max="770" width="83" customWidth="1"/>
    <col min="771" max="771" width="11.75" customWidth="1"/>
    <col min="772" max="772" width="11" customWidth="1"/>
    <col min="1025" max="1025" width="34.125" customWidth="1"/>
    <col min="1026" max="1026" width="83" customWidth="1"/>
    <col min="1027" max="1027" width="11.75" customWidth="1"/>
    <col min="1028" max="1028" width="11" customWidth="1"/>
    <col min="1281" max="1281" width="34.125" customWidth="1"/>
    <col min="1282" max="1282" width="83" customWidth="1"/>
    <col min="1283" max="1283" width="11.75" customWidth="1"/>
    <col min="1284" max="1284" width="11" customWidth="1"/>
    <col min="1537" max="1537" width="34.125" customWidth="1"/>
    <col min="1538" max="1538" width="83" customWidth="1"/>
    <col min="1539" max="1539" width="11.75" customWidth="1"/>
    <col min="1540" max="1540" width="11" customWidth="1"/>
    <col min="1793" max="1793" width="34.125" customWidth="1"/>
    <col min="1794" max="1794" width="83" customWidth="1"/>
    <col min="1795" max="1795" width="11.75" customWidth="1"/>
    <col min="1796" max="1796" width="11" customWidth="1"/>
    <col min="2049" max="2049" width="34.125" customWidth="1"/>
    <col min="2050" max="2050" width="83" customWidth="1"/>
    <col min="2051" max="2051" width="11.75" customWidth="1"/>
    <col min="2052" max="2052" width="11" customWidth="1"/>
    <col min="2305" max="2305" width="34.125" customWidth="1"/>
    <col min="2306" max="2306" width="83" customWidth="1"/>
    <col min="2307" max="2307" width="11.75" customWidth="1"/>
    <col min="2308" max="2308" width="11" customWidth="1"/>
    <col min="2561" max="2561" width="34.125" customWidth="1"/>
    <col min="2562" max="2562" width="83" customWidth="1"/>
    <col min="2563" max="2563" width="11.75" customWidth="1"/>
    <col min="2564" max="2564" width="11" customWidth="1"/>
    <col min="2817" max="2817" width="34.125" customWidth="1"/>
    <col min="2818" max="2818" width="83" customWidth="1"/>
    <col min="2819" max="2819" width="11.75" customWidth="1"/>
    <col min="2820" max="2820" width="11" customWidth="1"/>
    <col min="3073" max="3073" width="34.125" customWidth="1"/>
    <col min="3074" max="3074" width="83" customWidth="1"/>
    <col min="3075" max="3075" width="11.75" customWidth="1"/>
    <col min="3076" max="3076" width="11" customWidth="1"/>
    <col min="3329" max="3329" width="34.125" customWidth="1"/>
    <col min="3330" max="3330" width="83" customWidth="1"/>
    <col min="3331" max="3331" width="11.75" customWidth="1"/>
    <col min="3332" max="3332" width="11" customWidth="1"/>
    <col min="3585" max="3585" width="34.125" customWidth="1"/>
    <col min="3586" max="3586" width="83" customWidth="1"/>
    <col min="3587" max="3587" width="11.75" customWidth="1"/>
    <col min="3588" max="3588" width="11" customWidth="1"/>
    <col min="3841" max="3841" width="34.125" customWidth="1"/>
    <col min="3842" max="3842" width="83" customWidth="1"/>
    <col min="3843" max="3843" width="11.75" customWidth="1"/>
    <col min="3844" max="3844" width="11" customWidth="1"/>
    <col min="4097" max="4097" width="34.125" customWidth="1"/>
    <col min="4098" max="4098" width="83" customWidth="1"/>
    <col min="4099" max="4099" width="11.75" customWidth="1"/>
    <col min="4100" max="4100" width="11" customWidth="1"/>
    <col min="4353" max="4353" width="34.125" customWidth="1"/>
    <col min="4354" max="4354" width="83" customWidth="1"/>
    <col min="4355" max="4355" width="11.75" customWidth="1"/>
    <col min="4356" max="4356" width="11" customWidth="1"/>
    <col min="4609" max="4609" width="34.125" customWidth="1"/>
    <col min="4610" max="4610" width="83" customWidth="1"/>
    <col min="4611" max="4611" width="11.75" customWidth="1"/>
    <col min="4612" max="4612" width="11" customWidth="1"/>
    <col min="4865" max="4865" width="34.125" customWidth="1"/>
    <col min="4866" max="4866" width="83" customWidth="1"/>
    <col min="4867" max="4867" width="11.75" customWidth="1"/>
    <col min="4868" max="4868" width="11" customWidth="1"/>
    <col min="5121" max="5121" width="34.125" customWidth="1"/>
    <col min="5122" max="5122" width="83" customWidth="1"/>
    <col min="5123" max="5123" width="11.75" customWidth="1"/>
    <col min="5124" max="5124" width="11" customWidth="1"/>
    <col min="5377" max="5377" width="34.125" customWidth="1"/>
    <col min="5378" max="5378" width="83" customWidth="1"/>
    <col min="5379" max="5379" width="11.75" customWidth="1"/>
    <col min="5380" max="5380" width="11" customWidth="1"/>
    <col min="5633" max="5633" width="34.125" customWidth="1"/>
    <col min="5634" max="5634" width="83" customWidth="1"/>
    <col min="5635" max="5635" width="11.75" customWidth="1"/>
    <col min="5636" max="5636" width="11" customWidth="1"/>
    <col min="5889" max="5889" width="34.125" customWidth="1"/>
    <col min="5890" max="5890" width="83" customWidth="1"/>
    <col min="5891" max="5891" width="11.75" customWidth="1"/>
    <col min="5892" max="5892" width="11" customWidth="1"/>
    <col min="6145" max="6145" width="34.125" customWidth="1"/>
    <col min="6146" max="6146" width="83" customWidth="1"/>
    <col min="6147" max="6147" width="11.75" customWidth="1"/>
    <col min="6148" max="6148" width="11" customWidth="1"/>
    <col min="6401" max="6401" width="34.125" customWidth="1"/>
    <col min="6402" max="6402" width="83" customWidth="1"/>
    <col min="6403" max="6403" width="11.75" customWidth="1"/>
    <col min="6404" max="6404" width="11" customWidth="1"/>
    <col min="6657" max="6657" width="34.125" customWidth="1"/>
    <col min="6658" max="6658" width="83" customWidth="1"/>
    <col min="6659" max="6659" width="11.75" customWidth="1"/>
    <col min="6660" max="6660" width="11" customWidth="1"/>
    <col min="6913" max="6913" width="34.125" customWidth="1"/>
    <col min="6914" max="6914" width="83" customWidth="1"/>
    <col min="6915" max="6915" width="11.75" customWidth="1"/>
    <col min="6916" max="6916" width="11" customWidth="1"/>
    <col min="7169" max="7169" width="34.125" customWidth="1"/>
    <col min="7170" max="7170" width="83" customWidth="1"/>
    <col min="7171" max="7171" width="11.75" customWidth="1"/>
    <col min="7172" max="7172" width="11" customWidth="1"/>
    <col min="7425" max="7425" width="34.125" customWidth="1"/>
    <col min="7426" max="7426" width="83" customWidth="1"/>
    <col min="7427" max="7427" width="11.75" customWidth="1"/>
    <col min="7428" max="7428" width="11" customWidth="1"/>
    <col min="7681" max="7681" width="34.125" customWidth="1"/>
    <col min="7682" max="7682" width="83" customWidth="1"/>
    <col min="7683" max="7683" width="11.75" customWidth="1"/>
    <col min="7684" max="7684" width="11" customWidth="1"/>
    <col min="7937" max="7937" width="34.125" customWidth="1"/>
    <col min="7938" max="7938" width="83" customWidth="1"/>
    <col min="7939" max="7939" width="11.75" customWidth="1"/>
    <col min="7940" max="7940" width="11" customWidth="1"/>
    <col min="8193" max="8193" width="34.125" customWidth="1"/>
    <col min="8194" max="8194" width="83" customWidth="1"/>
    <col min="8195" max="8195" width="11.75" customWidth="1"/>
    <col min="8196" max="8196" width="11" customWidth="1"/>
    <col min="8449" max="8449" width="34.125" customWidth="1"/>
    <col min="8450" max="8450" width="83" customWidth="1"/>
    <col min="8451" max="8451" width="11.75" customWidth="1"/>
    <col min="8452" max="8452" width="11" customWidth="1"/>
    <col min="8705" max="8705" width="34.125" customWidth="1"/>
    <col min="8706" max="8706" width="83" customWidth="1"/>
    <col min="8707" max="8707" width="11.75" customWidth="1"/>
    <col min="8708" max="8708" width="11" customWidth="1"/>
    <col min="8961" max="8961" width="34.125" customWidth="1"/>
    <col min="8962" max="8962" width="83" customWidth="1"/>
    <col min="8963" max="8963" width="11.75" customWidth="1"/>
    <col min="8964" max="8964" width="11" customWidth="1"/>
    <col min="9217" max="9217" width="34.125" customWidth="1"/>
    <col min="9218" max="9218" width="83" customWidth="1"/>
    <col min="9219" max="9219" width="11.75" customWidth="1"/>
    <col min="9220" max="9220" width="11" customWidth="1"/>
    <col min="9473" max="9473" width="34.125" customWidth="1"/>
    <col min="9474" max="9474" width="83" customWidth="1"/>
    <col min="9475" max="9475" width="11.75" customWidth="1"/>
    <col min="9476" max="9476" width="11" customWidth="1"/>
    <col min="9729" max="9729" width="34.125" customWidth="1"/>
    <col min="9730" max="9730" width="83" customWidth="1"/>
    <col min="9731" max="9731" width="11.75" customWidth="1"/>
    <col min="9732" max="9732" width="11" customWidth="1"/>
    <col min="9985" max="9985" width="34.125" customWidth="1"/>
    <col min="9986" max="9986" width="83" customWidth="1"/>
    <col min="9987" max="9987" width="11.75" customWidth="1"/>
    <col min="9988" max="9988" width="11" customWidth="1"/>
    <col min="10241" max="10241" width="34.125" customWidth="1"/>
    <col min="10242" max="10242" width="83" customWidth="1"/>
    <col min="10243" max="10243" width="11.75" customWidth="1"/>
    <col min="10244" max="10244" width="11" customWidth="1"/>
    <col min="10497" max="10497" width="34.125" customWidth="1"/>
    <col min="10498" max="10498" width="83" customWidth="1"/>
    <col min="10499" max="10499" width="11.75" customWidth="1"/>
    <col min="10500" max="10500" width="11" customWidth="1"/>
    <col min="10753" max="10753" width="34.125" customWidth="1"/>
    <col min="10754" max="10754" width="83" customWidth="1"/>
    <col min="10755" max="10755" width="11.75" customWidth="1"/>
    <col min="10756" max="10756" width="11" customWidth="1"/>
    <col min="11009" max="11009" width="34.125" customWidth="1"/>
    <col min="11010" max="11010" width="83" customWidth="1"/>
    <col min="11011" max="11011" width="11.75" customWidth="1"/>
    <col min="11012" max="11012" width="11" customWidth="1"/>
    <col min="11265" max="11265" width="34.125" customWidth="1"/>
    <col min="11266" max="11266" width="83" customWidth="1"/>
    <col min="11267" max="11267" width="11.75" customWidth="1"/>
    <col min="11268" max="11268" width="11" customWidth="1"/>
    <col min="11521" max="11521" width="34.125" customWidth="1"/>
    <col min="11522" max="11522" width="83" customWidth="1"/>
    <col min="11523" max="11523" width="11.75" customWidth="1"/>
    <col min="11524" max="11524" width="11" customWidth="1"/>
    <col min="11777" max="11777" width="34.125" customWidth="1"/>
    <col min="11778" max="11778" width="83" customWidth="1"/>
    <col min="11779" max="11779" width="11.75" customWidth="1"/>
    <col min="11780" max="11780" width="11" customWidth="1"/>
    <col min="12033" max="12033" width="34.125" customWidth="1"/>
    <col min="12034" max="12034" width="83" customWidth="1"/>
    <col min="12035" max="12035" width="11.75" customWidth="1"/>
    <col min="12036" max="12036" width="11" customWidth="1"/>
    <col min="12289" max="12289" width="34.125" customWidth="1"/>
    <col min="12290" max="12290" width="83" customWidth="1"/>
    <col min="12291" max="12291" width="11.75" customWidth="1"/>
    <col min="12292" max="12292" width="11" customWidth="1"/>
    <col min="12545" max="12545" width="34.125" customWidth="1"/>
    <col min="12546" max="12546" width="83" customWidth="1"/>
    <col min="12547" max="12547" width="11.75" customWidth="1"/>
    <col min="12548" max="12548" width="11" customWidth="1"/>
    <col min="12801" max="12801" width="34.125" customWidth="1"/>
    <col min="12802" max="12802" width="83" customWidth="1"/>
    <col min="12803" max="12803" width="11.75" customWidth="1"/>
    <col min="12804" max="12804" width="11" customWidth="1"/>
    <col min="13057" max="13057" width="34.125" customWidth="1"/>
    <col min="13058" max="13058" width="83" customWidth="1"/>
    <col min="13059" max="13059" width="11.75" customWidth="1"/>
    <col min="13060" max="13060" width="11" customWidth="1"/>
    <col min="13313" max="13313" width="34.125" customWidth="1"/>
    <col min="13314" max="13314" width="83" customWidth="1"/>
    <col min="13315" max="13315" width="11.75" customWidth="1"/>
    <col min="13316" max="13316" width="11" customWidth="1"/>
    <col min="13569" max="13569" width="34.125" customWidth="1"/>
    <col min="13570" max="13570" width="83" customWidth="1"/>
    <col min="13571" max="13571" width="11.75" customWidth="1"/>
    <col min="13572" max="13572" width="11" customWidth="1"/>
    <col min="13825" max="13825" width="34.125" customWidth="1"/>
    <col min="13826" max="13826" width="83" customWidth="1"/>
    <col min="13827" max="13827" width="11.75" customWidth="1"/>
    <col min="13828" max="13828" width="11" customWidth="1"/>
    <col min="14081" max="14081" width="34.125" customWidth="1"/>
    <col min="14082" max="14082" width="83" customWidth="1"/>
    <col min="14083" max="14083" width="11.75" customWidth="1"/>
    <col min="14084" max="14084" width="11" customWidth="1"/>
    <col min="14337" max="14337" width="34.125" customWidth="1"/>
    <col min="14338" max="14338" width="83" customWidth="1"/>
    <col min="14339" max="14339" width="11.75" customWidth="1"/>
    <col min="14340" max="14340" width="11" customWidth="1"/>
    <col min="14593" max="14593" width="34.125" customWidth="1"/>
    <col min="14594" max="14594" width="83" customWidth="1"/>
    <col min="14595" max="14595" width="11.75" customWidth="1"/>
    <col min="14596" max="14596" width="11" customWidth="1"/>
    <col min="14849" max="14849" width="34.125" customWidth="1"/>
    <col min="14850" max="14850" width="83" customWidth="1"/>
    <col min="14851" max="14851" width="11.75" customWidth="1"/>
    <col min="14852" max="14852" width="11" customWidth="1"/>
    <col min="15105" max="15105" width="34.125" customWidth="1"/>
    <col min="15106" max="15106" width="83" customWidth="1"/>
    <col min="15107" max="15107" width="11.75" customWidth="1"/>
    <col min="15108" max="15108" width="11" customWidth="1"/>
    <col min="15361" max="15361" width="34.125" customWidth="1"/>
    <col min="15362" max="15362" width="83" customWidth="1"/>
    <col min="15363" max="15363" width="11.75" customWidth="1"/>
    <col min="15364" max="15364" width="11" customWidth="1"/>
    <col min="15617" max="15617" width="34.125" customWidth="1"/>
    <col min="15618" max="15618" width="83" customWidth="1"/>
    <col min="15619" max="15619" width="11.75" customWidth="1"/>
    <col min="15620" max="15620" width="11" customWidth="1"/>
    <col min="15873" max="15873" width="34.125" customWidth="1"/>
    <col min="15874" max="15874" width="83" customWidth="1"/>
    <col min="15875" max="15875" width="11.75" customWidth="1"/>
    <col min="15876" max="15876" width="11" customWidth="1"/>
    <col min="16129" max="16129" width="34.125" customWidth="1"/>
    <col min="16130" max="16130" width="83" customWidth="1"/>
    <col min="16131" max="16131" width="11.75" customWidth="1"/>
    <col min="16132" max="16132" width="11" customWidth="1"/>
  </cols>
  <sheetData>
    <row r="1" spans="1:4">
      <c r="B1" t="s">
        <v>214</v>
      </c>
    </row>
    <row r="2" spans="1:4">
      <c r="B2" t="s">
        <v>215</v>
      </c>
    </row>
    <row r="5" spans="1:4" ht="18.75">
      <c r="A5" s="524" t="s">
        <v>216</v>
      </c>
      <c r="B5" s="524"/>
      <c r="C5" s="287"/>
      <c r="D5" s="287"/>
    </row>
    <row r="6" spans="1:4" ht="18.75">
      <c r="A6" s="288"/>
      <c r="B6" s="438"/>
      <c r="C6" s="287"/>
      <c r="D6" s="287"/>
    </row>
    <row r="7" spans="1:4" ht="18.75">
      <c r="A7" s="289" t="s">
        <v>217</v>
      </c>
      <c r="B7" s="290" t="s">
        <v>218</v>
      </c>
    </row>
    <row r="8" spans="1:4" ht="18.75">
      <c r="A8" s="289"/>
      <c r="B8" s="291"/>
    </row>
    <row r="9" spans="1:4" ht="18.75">
      <c r="A9" s="289" t="s">
        <v>219</v>
      </c>
      <c r="B9" s="290" t="s">
        <v>203</v>
      </c>
    </row>
    <row r="10" spans="1:4" ht="18.75">
      <c r="A10" s="289"/>
      <c r="B10" s="291"/>
    </row>
    <row r="11" spans="1:4" ht="18.75">
      <c r="A11" s="289" t="s">
        <v>220</v>
      </c>
      <c r="B11" s="292" t="s">
        <v>221</v>
      </c>
    </row>
    <row r="12" spans="1:4" ht="18.75">
      <c r="A12" s="289"/>
      <c r="B12" s="291"/>
    </row>
    <row r="13" spans="1:4" ht="18.75">
      <c r="A13" s="289" t="s">
        <v>222</v>
      </c>
      <c r="B13" s="292" t="s">
        <v>221</v>
      </c>
    </row>
    <row r="14" spans="1:4" ht="18.75">
      <c r="A14" s="289"/>
      <c r="B14" s="291"/>
    </row>
    <row r="15" spans="1:4" ht="18.75">
      <c r="A15" s="289" t="s">
        <v>223</v>
      </c>
      <c r="B15" s="293" t="s">
        <v>224</v>
      </c>
    </row>
    <row r="16" spans="1:4" ht="18.75">
      <c r="A16" s="289"/>
      <c r="B16" s="294"/>
    </row>
    <row r="17" spans="1:2" ht="18.75">
      <c r="A17" s="289" t="s">
        <v>225</v>
      </c>
      <c r="B17" s="295" t="s">
        <v>226</v>
      </c>
    </row>
    <row r="18" spans="1:2" ht="18.75">
      <c r="A18" s="289" t="s">
        <v>227</v>
      </c>
      <c r="B18" s="293" t="s">
        <v>354</v>
      </c>
    </row>
    <row r="19" spans="1:2" ht="18.75">
      <c r="A19" s="289"/>
      <c r="B19" s="294"/>
    </row>
    <row r="20" spans="1:2" ht="18.75">
      <c r="A20" s="289" t="s">
        <v>228</v>
      </c>
      <c r="B20" s="293" t="s">
        <v>355</v>
      </c>
    </row>
    <row r="21" spans="1:2" ht="18.75">
      <c r="A21" s="289"/>
      <c r="B21" s="294"/>
    </row>
    <row r="22" spans="1:2" ht="18.75">
      <c r="A22" s="289" t="s">
        <v>229</v>
      </c>
      <c r="B22" s="293" t="s">
        <v>230</v>
      </c>
    </row>
    <row r="23" spans="1:2" ht="18.75">
      <c r="A23" s="289"/>
      <c r="B23" s="291"/>
    </row>
    <row r="24" spans="1:2" ht="18.75">
      <c r="A24" s="289" t="s">
        <v>231</v>
      </c>
      <c r="B24" s="293" t="s">
        <v>232</v>
      </c>
    </row>
    <row r="25" spans="1:2" ht="15.75">
      <c r="A25" s="296"/>
    </row>
  </sheetData>
  <mergeCells count="1">
    <mergeCell ref="A5:B5"/>
  </mergeCells>
  <pageMargins left="0.7" right="0.7" top="0.75" bottom="0.75" header="0.3" footer="0.3"/>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pageSetUpPr fitToPage="1"/>
  </sheetPr>
  <dimension ref="A1:N111"/>
  <sheetViews>
    <sheetView view="pageBreakPreview" topLeftCell="A64" zoomScale="55" zoomScaleNormal="85" zoomScaleSheetLayoutView="55" workbookViewId="0">
      <selection activeCell="A101" sqref="A101"/>
    </sheetView>
  </sheetViews>
  <sheetFormatPr defaultRowHeight="15.75" outlineLevelRow="1" outlineLevelCol="1"/>
  <cols>
    <col min="1" max="1" width="13.875" style="297" customWidth="1"/>
    <col min="2" max="2" width="119.875" style="297" customWidth="1"/>
    <col min="3" max="3" width="24" style="297" customWidth="1"/>
    <col min="4" max="4" width="34.125" style="297" customWidth="1" outlineLevel="1"/>
    <col min="5" max="5" width="32.125" style="297" customWidth="1" outlineLevel="1"/>
    <col min="6" max="6" width="43.25" style="308" customWidth="1"/>
    <col min="7" max="7" width="16.625" style="297" customWidth="1"/>
    <col min="8" max="8" width="11.625" style="297" customWidth="1"/>
    <col min="9" max="9" width="11.75" style="297" customWidth="1"/>
    <col min="10" max="11" width="9.125" style="297"/>
    <col min="12" max="12" width="10.75" style="297" bestFit="1" customWidth="1"/>
    <col min="13" max="255" width="9.125" style="297"/>
    <col min="256" max="256" width="9.75" style="297" customWidth="1"/>
    <col min="257" max="257" width="44.125" style="297" customWidth="1"/>
    <col min="258" max="258" width="18.125" style="297" customWidth="1"/>
    <col min="259" max="259" width="28.75" style="297" customWidth="1"/>
    <col min="260" max="260" width="30.875" style="297" customWidth="1"/>
    <col min="261" max="261" width="27.375" style="297" customWidth="1"/>
    <col min="262" max="267" width="9.125" style="297"/>
    <col min="268" max="268" width="10.75" style="297" bestFit="1" customWidth="1"/>
    <col min="269" max="511" width="9.125" style="297"/>
    <col min="512" max="512" width="9.75" style="297" customWidth="1"/>
    <col min="513" max="513" width="44.125" style="297" customWidth="1"/>
    <col min="514" max="514" width="18.125" style="297" customWidth="1"/>
    <col min="515" max="515" width="28.75" style="297" customWidth="1"/>
    <col min="516" max="516" width="30.875" style="297" customWidth="1"/>
    <col min="517" max="517" width="27.375" style="297" customWidth="1"/>
    <col min="518" max="523" width="9.125" style="297"/>
    <col min="524" max="524" width="10.75" style="297" bestFit="1" customWidth="1"/>
    <col min="525" max="767" width="9.125" style="297"/>
    <col min="768" max="768" width="9.75" style="297" customWidth="1"/>
    <col min="769" max="769" width="44.125" style="297" customWidth="1"/>
    <col min="770" max="770" width="18.125" style="297" customWidth="1"/>
    <col min="771" max="771" width="28.75" style="297" customWidth="1"/>
    <col min="772" max="772" width="30.875" style="297" customWidth="1"/>
    <col min="773" max="773" width="27.375" style="297" customWidth="1"/>
    <col min="774" max="779" width="9.125" style="297"/>
    <col min="780" max="780" width="10.75" style="297" bestFit="1" customWidth="1"/>
    <col min="781" max="1023" width="9.125" style="297"/>
    <col min="1024" max="1024" width="9.75" style="297" customWidth="1"/>
    <col min="1025" max="1025" width="44.125" style="297" customWidth="1"/>
    <col min="1026" max="1026" width="18.125" style="297" customWidth="1"/>
    <col min="1027" max="1027" width="28.75" style="297" customWidth="1"/>
    <col min="1028" max="1028" width="30.875" style="297" customWidth="1"/>
    <col min="1029" max="1029" width="27.375" style="297" customWidth="1"/>
    <col min="1030" max="1035" width="9.125" style="297"/>
    <col min="1036" max="1036" width="10.75" style="297" bestFit="1" customWidth="1"/>
    <col min="1037" max="1279" width="9.125" style="297"/>
    <col min="1280" max="1280" width="9.75" style="297" customWidth="1"/>
    <col min="1281" max="1281" width="44.125" style="297" customWidth="1"/>
    <col min="1282" max="1282" width="18.125" style="297" customWidth="1"/>
    <col min="1283" max="1283" width="28.75" style="297" customWidth="1"/>
    <col min="1284" max="1284" width="30.875" style="297" customWidth="1"/>
    <col min="1285" max="1285" width="27.375" style="297" customWidth="1"/>
    <col min="1286" max="1291" width="9.125" style="297"/>
    <col min="1292" max="1292" width="10.75" style="297" bestFit="1" customWidth="1"/>
    <col min="1293" max="1535" width="9.125" style="297"/>
    <col min="1536" max="1536" width="9.75" style="297" customWidth="1"/>
    <col min="1537" max="1537" width="44.125" style="297" customWidth="1"/>
    <col min="1538" max="1538" width="18.125" style="297" customWidth="1"/>
    <col min="1539" max="1539" width="28.75" style="297" customWidth="1"/>
    <col min="1540" max="1540" width="30.875" style="297" customWidth="1"/>
    <col min="1541" max="1541" width="27.375" style="297" customWidth="1"/>
    <col min="1542" max="1547" width="9.125" style="297"/>
    <col min="1548" max="1548" width="10.75" style="297" bestFit="1" customWidth="1"/>
    <col min="1549" max="1791" width="9.125" style="297"/>
    <col min="1792" max="1792" width="9.75" style="297" customWidth="1"/>
    <col min="1793" max="1793" width="44.125" style="297" customWidth="1"/>
    <col min="1794" max="1794" width="18.125" style="297" customWidth="1"/>
    <col min="1795" max="1795" width="28.75" style="297" customWidth="1"/>
    <col min="1796" max="1796" width="30.875" style="297" customWidth="1"/>
    <col min="1797" max="1797" width="27.375" style="297" customWidth="1"/>
    <col min="1798" max="1803" width="9.125" style="297"/>
    <col min="1804" max="1804" width="10.75" style="297" bestFit="1" customWidth="1"/>
    <col min="1805" max="2047" width="9.125" style="297"/>
    <col min="2048" max="2048" width="9.75" style="297" customWidth="1"/>
    <col min="2049" max="2049" width="44.125" style="297" customWidth="1"/>
    <col min="2050" max="2050" width="18.125" style="297" customWidth="1"/>
    <col min="2051" max="2051" width="28.75" style="297" customWidth="1"/>
    <col min="2052" max="2052" width="30.875" style="297" customWidth="1"/>
    <col min="2053" max="2053" width="27.375" style="297" customWidth="1"/>
    <col min="2054" max="2059" width="9.125" style="297"/>
    <col min="2060" max="2060" width="10.75" style="297" bestFit="1" customWidth="1"/>
    <col min="2061" max="2303" width="9.125" style="297"/>
    <col min="2304" max="2304" width="9.75" style="297" customWidth="1"/>
    <col min="2305" max="2305" width="44.125" style="297" customWidth="1"/>
    <col min="2306" max="2306" width="18.125" style="297" customWidth="1"/>
    <col min="2307" max="2307" width="28.75" style="297" customWidth="1"/>
    <col min="2308" max="2308" width="30.875" style="297" customWidth="1"/>
    <col min="2309" max="2309" width="27.375" style="297" customWidth="1"/>
    <col min="2310" max="2315" width="9.125" style="297"/>
    <col min="2316" max="2316" width="10.75" style="297" bestFit="1" customWidth="1"/>
    <col min="2317" max="2559" width="9.125" style="297"/>
    <col min="2560" max="2560" width="9.75" style="297" customWidth="1"/>
    <col min="2561" max="2561" width="44.125" style="297" customWidth="1"/>
    <col min="2562" max="2562" width="18.125" style="297" customWidth="1"/>
    <col min="2563" max="2563" width="28.75" style="297" customWidth="1"/>
    <col min="2564" max="2564" width="30.875" style="297" customWidth="1"/>
    <col min="2565" max="2565" width="27.375" style="297" customWidth="1"/>
    <col min="2566" max="2571" width="9.125" style="297"/>
    <col min="2572" max="2572" width="10.75" style="297" bestFit="1" customWidth="1"/>
    <col min="2573" max="2815" width="9.125" style="297"/>
    <col min="2816" max="2816" width="9.75" style="297" customWidth="1"/>
    <col min="2817" max="2817" width="44.125" style="297" customWidth="1"/>
    <col min="2818" max="2818" width="18.125" style="297" customWidth="1"/>
    <col min="2819" max="2819" width="28.75" style="297" customWidth="1"/>
    <col min="2820" max="2820" width="30.875" style="297" customWidth="1"/>
    <col min="2821" max="2821" width="27.375" style="297" customWidth="1"/>
    <col min="2822" max="2827" width="9.125" style="297"/>
    <col min="2828" max="2828" width="10.75" style="297" bestFit="1" customWidth="1"/>
    <col min="2829" max="3071" width="9.125" style="297"/>
    <col min="3072" max="3072" width="9.75" style="297" customWidth="1"/>
    <col min="3073" max="3073" width="44.125" style="297" customWidth="1"/>
    <col min="3074" max="3074" width="18.125" style="297" customWidth="1"/>
    <col min="3075" max="3075" width="28.75" style="297" customWidth="1"/>
    <col min="3076" max="3076" width="30.875" style="297" customWidth="1"/>
    <col min="3077" max="3077" width="27.375" style="297" customWidth="1"/>
    <col min="3078" max="3083" width="9.125" style="297"/>
    <col min="3084" max="3084" width="10.75" style="297" bestFit="1" customWidth="1"/>
    <col min="3085" max="3327" width="9.125" style="297"/>
    <col min="3328" max="3328" width="9.75" style="297" customWidth="1"/>
    <col min="3329" max="3329" width="44.125" style="297" customWidth="1"/>
    <col min="3330" max="3330" width="18.125" style="297" customWidth="1"/>
    <col min="3331" max="3331" width="28.75" style="297" customWidth="1"/>
    <col min="3332" max="3332" width="30.875" style="297" customWidth="1"/>
    <col min="3333" max="3333" width="27.375" style="297" customWidth="1"/>
    <col min="3334" max="3339" width="9.125" style="297"/>
    <col min="3340" max="3340" width="10.75" style="297" bestFit="1" customWidth="1"/>
    <col min="3341" max="3583" width="9.125" style="297"/>
    <col min="3584" max="3584" width="9.75" style="297" customWidth="1"/>
    <col min="3585" max="3585" width="44.125" style="297" customWidth="1"/>
    <col min="3586" max="3586" width="18.125" style="297" customWidth="1"/>
    <col min="3587" max="3587" width="28.75" style="297" customWidth="1"/>
    <col min="3588" max="3588" width="30.875" style="297" customWidth="1"/>
    <col min="3589" max="3589" width="27.375" style="297" customWidth="1"/>
    <col min="3590" max="3595" width="9.125" style="297"/>
    <col min="3596" max="3596" width="10.75" style="297" bestFit="1" customWidth="1"/>
    <col min="3597" max="3839" width="9.125" style="297"/>
    <col min="3840" max="3840" width="9.75" style="297" customWidth="1"/>
    <col min="3841" max="3841" width="44.125" style="297" customWidth="1"/>
    <col min="3842" max="3842" width="18.125" style="297" customWidth="1"/>
    <col min="3843" max="3843" width="28.75" style="297" customWidth="1"/>
    <col min="3844" max="3844" width="30.875" style="297" customWidth="1"/>
    <col min="3845" max="3845" width="27.375" style="297" customWidth="1"/>
    <col min="3846" max="3851" width="9.125" style="297"/>
    <col min="3852" max="3852" width="10.75" style="297" bestFit="1" customWidth="1"/>
    <col min="3853" max="4095" width="9.125" style="297"/>
    <col min="4096" max="4096" width="9.75" style="297" customWidth="1"/>
    <col min="4097" max="4097" width="44.125" style="297" customWidth="1"/>
    <col min="4098" max="4098" width="18.125" style="297" customWidth="1"/>
    <col min="4099" max="4099" width="28.75" style="297" customWidth="1"/>
    <col min="4100" max="4100" width="30.875" style="297" customWidth="1"/>
    <col min="4101" max="4101" width="27.375" style="297" customWidth="1"/>
    <col min="4102" max="4107" width="9.125" style="297"/>
    <col min="4108" max="4108" width="10.75" style="297" bestFit="1" customWidth="1"/>
    <col min="4109" max="4351" width="9.125" style="297"/>
    <col min="4352" max="4352" width="9.75" style="297" customWidth="1"/>
    <col min="4353" max="4353" width="44.125" style="297" customWidth="1"/>
    <col min="4354" max="4354" width="18.125" style="297" customWidth="1"/>
    <col min="4355" max="4355" width="28.75" style="297" customWidth="1"/>
    <col min="4356" max="4356" width="30.875" style="297" customWidth="1"/>
    <col min="4357" max="4357" width="27.375" style="297" customWidth="1"/>
    <col min="4358" max="4363" width="9.125" style="297"/>
    <col min="4364" max="4364" width="10.75" style="297" bestFit="1" customWidth="1"/>
    <col min="4365" max="4607" width="9.125" style="297"/>
    <col min="4608" max="4608" width="9.75" style="297" customWidth="1"/>
    <col min="4609" max="4609" width="44.125" style="297" customWidth="1"/>
    <col min="4610" max="4610" width="18.125" style="297" customWidth="1"/>
    <col min="4611" max="4611" width="28.75" style="297" customWidth="1"/>
    <col min="4612" max="4612" width="30.875" style="297" customWidth="1"/>
    <col min="4613" max="4613" width="27.375" style="297" customWidth="1"/>
    <col min="4614" max="4619" width="9.125" style="297"/>
    <col min="4620" max="4620" width="10.75" style="297" bestFit="1" customWidth="1"/>
    <col min="4621" max="4863" width="9.125" style="297"/>
    <col min="4864" max="4864" width="9.75" style="297" customWidth="1"/>
    <col min="4865" max="4865" width="44.125" style="297" customWidth="1"/>
    <col min="4866" max="4866" width="18.125" style="297" customWidth="1"/>
    <col min="4867" max="4867" width="28.75" style="297" customWidth="1"/>
    <col min="4868" max="4868" width="30.875" style="297" customWidth="1"/>
    <col min="4869" max="4869" width="27.375" style="297" customWidth="1"/>
    <col min="4870" max="4875" width="9.125" style="297"/>
    <col min="4876" max="4876" width="10.75" style="297" bestFit="1" customWidth="1"/>
    <col min="4877" max="5119" width="9.125" style="297"/>
    <col min="5120" max="5120" width="9.75" style="297" customWidth="1"/>
    <col min="5121" max="5121" width="44.125" style="297" customWidth="1"/>
    <col min="5122" max="5122" width="18.125" style="297" customWidth="1"/>
    <col min="5123" max="5123" width="28.75" style="297" customWidth="1"/>
    <col min="5124" max="5124" width="30.875" style="297" customWidth="1"/>
    <col min="5125" max="5125" width="27.375" style="297" customWidth="1"/>
    <col min="5126" max="5131" width="9.125" style="297"/>
    <col min="5132" max="5132" width="10.75" style="297" bestFit="1" customWidth="1"/>
    <col min="5133" max="5375" width="9.125" style="297"/>
    <col min="5376" max="5376" width="9.75" style="297" customWidth="1"/>
    <col min="5377" max="5377" width="44.125" style="297" customWidth="1"/>
    <col min="5378" max="5378" width="18.125" style="297" customWidth="1"/>
    <col min="5379" max="5379" width="28.75" style="297" customWidth="1"/>
    <col min="5380" max="5380" width="30.875" style="297" customWidth="1"/>
    <col min="5381" max="5381" width="27.375" style="297" customWidth="1"/>
    <col min="5382" max="5387" width="9.125" style="297"/>
    <col min="5388" max="5388" width="10.75" style="297" bestFit="1" customWidth="1"/>
    <col min="5389" max="5631" width="9.125" style="297"/>
    <col min="5632" max="5632" width="9.75" style="297" customWidth="1"/>
    <col min="5633" max="5633" width="44.125" style="297" customWidth="1"/>
    <col min="5634" max="5634" width="18.125" style="297" customWidth="1"/>
    <col min="5635" max="5635" width="28.75" style="297" customWidth="1"/>
    <col min="5636" max="5636" width="30.875" style="297" customWidth="1"/>
    <col min="5637" max="5637" width="27.375" style="297" customWidth="1"/>
    <col min="5638" max="5643" width="9.125" style="297"/>
    <col min="5644" max="5644" width="10.75" style="297" bestFit="1" customWidth="1"/>
    <col min="5645" max="5887" width="9.125" style="297"/>
    <col min="5888" max="5888" width="9.75" style="297" customWidth="1"/>
    <col min="5889" max="5889" width="44.125" style="297" customWidth="1"/>
    <col min="5890" max="5890" width="18.125" style="297" customWidth="1"/>
    <col min="5891" max="5891" width="28.75" style="297" customWidth="1"/>
    <col min="5892" max="5892" width="30.875" style="297" customWidth="1"/>
    <col min="5893" max="5893" width="27.375" style="297" customWidth="1"/>
    <col min="5894" max="5899" width="9.125" style="297"/>
    <col min="5900" max="5900" width="10.75" style="297" bestFit="1" customWidth="1"/>
    <col min="5901" max="6143" width="9.125" style="297"/>
    <col min="6144" max="6144" width="9.75" style="297" customWidth="1"/>
    <col min="6145" max="6145" width="44.125" style="297" customWidth="1"/>
    <col min="6146" max="6146" width="18.125" style="297" customWidth="1"/>
    <col min="6147" max="6147" width="28.75" style="297" customWidth="1"/>
    <col min="6148" max="6148" width="30.875" style="297" customWidth="1"/>
    <col min="6149" max="6149" width="27.375" style="297" customWidth="1"/>
    <col min="6150" max="6155" width="9.125" style="297"/>
    <col min="6156" max="6156" width="10.75" style="297" bestFit="1" customWidth="1"/>
    <col min="6157" max="6399" width="9.125" style="297"/>
    <col min="6400" max="6400" width="9.75" style="297" customWidth="1"/>
    <col min="6401" max="6401" width="44.125" style="297" customWidth="1"/>
    <col min="6402" max="6402" width="18.125" style="297" customWidth="1"/>
    <col min="6403" max="6403" width="28.75" style="297" customWidth="1"/>
    <col min="6404" max="6404" width="30.875" style="297" customWidth="1"/>
    <col min="6405" max="6405" width="27.375" style="297" customWidth="1"/>
    <col min="6406" max="6411" width="9.125" style="297"/>
    <col min="6412" max="6412" width="10.75" style="297" bestFit="1" customWidth="1"/>
    <col min="6413" max="6655" width="9.125" style="297"/>
    <col min="6656" max="6656" width="9.75" style="297" customWidth="1"/>
    <col min="6657" max="6657" width="44.125" style="297" customWidth="1"/>
    <col min="6658" max="6658" width="18.125" style="297" customWidth="1"/>
    <col min="6659" max="6659" width="28.75" style="297" customWidth="1"/>
    <col min="6660" max="6660" width="30.875" style="297" customWidth="1"/>
    <col min="6661" max="6661" width="27.375" style="297" customWidth="1"/>
    <col min="6662" max="6667" width="9.125" style="297"/>
    <col min="6668" max="6668" width="10.75" style="297" bestFit="1" customWidth="1"/>
    <col min="6669" max="6911" width="9.125" style="297"/>
    <col min="6912" max="6912" width="9.75" style="297" customWidth="1"/>
    <col min="6913" max="6913" width="44.125" style="297" customWidth="1"/>
    <col min="6914" max="6914" width="18.125" style="297" customWidth="1"/>
    <col min="6915" max="6915" width="28.75" style="297" customWidth="1"/>
    <col min="6916" max="6916" width="30.875" style="297" customWidth="1"/>
    <col min="6917" max="6917" width="27.375" style="297" customWidth="1"/>
    <col min="6918" max="6923" width="9.125" style="297"/>
    <col min="6924" max="6924" width="10.75" style="297" bestFit="1" customWidth="1"/>
    <col min="6925" max="7167" width="9.125" style="297"/>
    <col min="7168" max="7168" width="9.75" style="297" customWidth="1"/>
    <col min="7169" max="7169" width="44.125" style="297" customWidth="1"/>
    <col min="7170" max="7170" width="18.125" style="297" customWidth="1"/>
    <col min="7171" max="7171" width="28.75" style="297" customWidth="1"/>
    <col min="7172" max="7172" width="30.875" style="297" customWidth="1"/>
    <col min="7173" max="7173" width="27.375" style="297" customWidth="1"/>
    <col min="7174" max="7179" width="9.125" style="297"/>
    <col min="7180" max="7180" width="10.75" style="297" bestFit="1" customWidth="1"/>
    <col min="7181" max="7423" width="9.125" style="297"/>
    <col min="7424" max="7424" width="9.75" style="297" customWidth="1"/>
    <col min="7425" max="7425" width="44.125" style="297" customWidth="1"/>
    <col min="7426" max="7426" width="18.125" style="297" customWidth="1"/>
    <col min="7427" max="7427" width="28.75" style="297" customWidth="1"/>
    <col min="7428" max="7428" width="30.875" style="297" customWidth="1"/>
    <col min="7429" max="7429" width="27.375" style="297" customWidth="1"/>
    <col min="7430" max="7435" width="9.125" style="297"/>
    <col min="7436" max="7436" width="10.75" style="297" bestFit="1" customWidth="1"/>
    <col min="7437" max="7679" width="9.125" style="297"/>
    <col min="7680" max="7680" width="9.75" style="297" customWidth="1"/>
    <col min="7681" max="7681" width="44.125" style="297" customWidth="1"/>
    <col min="7682" max="7682" width="18.125" style="297" customWidth="1"/>
    <col min="7683" max="7683" width="28.75" style="297" customWidth="1"/>
    <col min="7684" max="7684" width="30.875" style="297" customWidth="1"/>
    <col min="7685" max="7685" width="27.375" style="297" customWidth="1"/>
    <col min="7686" max="7691" width="9.125" style="297"/>
    <col min="7692" max="7692" width="10.75" style="297" bestFit="1" customWidth="1"/>
    <col min="7693" max="7935" width="9.125" style="297"/>
    <col min="7936" max="7936" width="9.75" style="297" customWidth="1"/>
    <col min="7937" max="7937" width="44.125" style="297" customWidth="1"/>
    <col min="7938" max="7938" width="18.125" style="297" customWidth="1"/>
    <col min="7939" max="7939" width="28.75" style="297" customWidth="1"/>
    <col min="7940" max="7940" width="30.875" style="297" customWidth="1"/>
    <col min="7941" max="7941" width="27.375" style="297" customWidth="1"/>
    <col min="7942" max="7947" width="9.125" style="297"/>
    <col min="7948" max="7948" width="10.75" style="297" bestFit="1" customWidth="1"/>
    <col min="7949" max="8191" width="9.125" style="297"/>
    <col min="8192" max="8192" width="9.75" style="297" customWidth="1"/>
    <col min="8193" max="8193" width="44.125" style="297" customWidth="1"/>
    <col min="8194" max="8194" width="18.125" style="297" customWidth="1"/>
    <col min="8195" max="8195" width="28.75" style="297" customWidth="1"/>
    <col min="8196" max="8196" width="30.875" style="297" customWidth="1"/>
    <col min="8197" max="8197" width="27.375" style="297" customWidth="1"/>
    <col min="8198" max="8203" width="9.125" style="297"/>
    <col min="8204" max="8204" width="10.75" style="297" bestFit="1" customWidth="1"/>
    <col min="8205" max="8447" width="9.125" style="297"/>
    <col min="8448" max="8448" width="9.75" style="297" customWidth="1"/>
    <col min="8449" max="8449" width="44.125" style="297" customWidth="1"/>
    <col min="8450" max="8450" width="18.125" style="297" customWidth="1"/>
    <col min="8451" max="8451" width="28.75" style="297" customWidth="1"/>
    <col min="8452" max="8452" width="30.875" style="297" customWidth="1"/>
    <col min="8453" max="8453" width="27.375" style="297" customWidth="1"/>
    <col min="8454" max="8459" width="9.125" style="297"/>
    <col min="8460" max="8460" width="10.75" style="297" bestFit="1" customWidth="1"/>
    <col min="8461" max="8703" width="9.125" style="297"/>
    <col min="8704" max="8704" width="9.75" style="297" customWidth="1"/>
    <col min="8705" max="8705" width="44.125" style="297" customWidth="1"/>
    <col min="8706" max="8706" width="18.125" style="297" customWidth="1"/>
    <col min="8707" max="8707" width="28.75" style="297" customWidth="1"/>
    <col min="8708" max="8708" width="30.875" style="297" customWidth="1"/>
    <col min="8709" max="8709" width="27.375" style="297" customWidth="1"/>
    <col min="8710" max="8715" width="9.125" style="297"/>
    <col min="8716" max="8716" width="10.75" style="297" bestFit="1" customWidth="1"/>
    <col min="8717" max="8959" width="9.125" style="297"/>
    <col min="8960" max="8960" width="9.75" style="297" customWidth="1"/>
    <col min="8961" max="8961" width="44.125" style="297" customWidth="1"/>
    <col min="8962" max="8962" width="18.125" style="297" customWidth="1"/>
    <col min="8963" max="8963" width="28.75" style="297" customWidth="1"/>
    <col min="8964" max="8964" width="30.875" style="297" customWidth="1"/>
    <col min="8965" max="8965" width="27.375" style="297" customWidth="1"/>
    <col min="8966" max="8971" width="9.125" style="297"/>
    <col min="8972" max="8972" width="10.75" style="297" bestFit="1" customWidth="1"/>
    <col min="8973" max="9215" width="9.125" style="297"/>
    <col min="9216" max="9216" width="9.75" style="297" customWidth="1"/>
    <col min="9217" max="9217" width="44.125" style="297" customWidth="1"/>
    <col min="9218" max="9218" width="18.125" style="297" customWidth="1"/>
    <col min="9219" max="9219" width="28.75" style="297" customWidth="1"/>
    <col min="9220" max="9220" width="30.875" style="297" customWidth="1"/>
    <col min="9221" max="9221" width="27.375" style="297" customWidth="1"/>
    <col min="9222" max="9227" width="9.125" style="297"/>
    <col min="9228" max="9228" width="10.75" style="297" bestFit="1" customWidth="1"/>
    <col min="9229" max="9471" width="9.125" style="297"/>
    <col min="9472" max="9472" width="9.75" style="297" customWidth="1"/>
    <col min="9473" max="9473" width="44.125" style="297" customWidth="1"/>
    <col min="9474" max="9474" width="18.125" style="297" customWidth="1"/>
    <col min="9475" max="9475" width="28.75" style="297" customWidth="1"/>
    <col min="9476" max="9476" width="30.875" style="297" customWidth="1"/>
    <col min="9477" max="9477" width="27.375" style="297" customWidth="1"/>
    <col min="9478" max="9483" width="9.125" style="297"/>
    <col min="9484" max="9484" width="10.75" style="297" bestFit="1" customWidth="1"/>
    <col min="9485" max="9727" width="9.125" style="297"/>
    <col min="9728" max="9728" width="9.75" style="297" customWidth="1"/>
    <col min="9729" max="9729" width="44.125" style="297" customWidth="1"/>
    <col min="9730" max="9730" width="18.125" style="297" customWidth="1"/>
    <col min="9731" max="9731" width="28.75" style="297" customWidth="1"/>
    <col min="9732" max="9732" width="30.875" style="297" customWidth="1"/>
    <col min="9733" max="9733" width="27.375" style="297" customWidth="1"/>
    <col min="9734" max="9739" width="9.125" style="297"/>
    <col min="9740" max="9740" width="10.75" style="297" bestFit="1" customWidth="1"/>
    <col min="9741" max="9983" width="9.125" style="297"/>
    <col min="9984" max="9984" width="9.75" style="297" customWidth="1"/>
    <col min="9985" max="9985" width="44.125" style="297" customWidth="1"/>
    <col min="9986" max="9986" width="18.125" style="297" customWidth="1"/>
    <col min="9987" max="9987" width="28.75" style="297" customWidth="1"/>
    <col min="9988" max="9988" width="30.875" style="297" customWidth="1"/>
    <col min="9989" max="9989" width="27.375" style="297" customWidth="1"/>
    <col min="9990" max="9995" width="9.125" style="297"/>
    <col min="9996" max="9996" width="10.75" style="297" bestFit="1" customWidth="1"/>
    <col min="9997" max="10239" width="9.125" style="297"/>
    <col min="10240" max="10240" width="9.75" style="297" customWidth="1"/>
    <col min="10241" max="10241" width="44.125" style="297" customWidth="1"/>
    <col min="10242" max="10242" width="18.125" style="297" customWidth="1"/>
    <col min="10243" max="10243" width="28.75" style="297" customWidth="1"/>
    <col min="10244" max="10244" width="30.875" style="297" customWidth="1"/>
    <col min="10245" max="10245" width="27.375" style="297" customWidth="1"/>
    <col min="10246" max="10251" width="9.125" style="297"/>
    <col min="10252" max="10252" width="10.75" style="297" bestFit="1" customWidth="1"/>
    <col min="10253" max="10495" width="9.125" style="297"/>
    <col min="10496" max="10496" width="9.75" style="297" customWidth="1"/>
    <col min="10497" max="10497" width="44.125" style="297" customWidth="1"/>
    <col min="10498" max="10498" width="18.125" style="297" customWidth="1"/>
    <col min="10499" max="10499" width="28.75" style="297" customWidth="1"/>
    <col min="10500" max="10500" width="30.875" style="297" customWidth="1"/>
    <col min="10501" max="10501" width="27.375" style="297" customWidth="1"/>
    <col min="10502" max="10507" width="9.125" style="297"/>
    <col min="10508" max="10508" width="10.75" style="297" bestFit="1" customWidth="1"/>
    <col min="10509" max="10751" width="9.125" style="297"/>
    <col min="10752" max="10752" width="9.75" style="297" customWidth="1"/>
    <col min="10753" max="10753" width="44.125" style="297" customWidth="1"/>
    <col min="10754" max="10754" width="18.125" style="297" customWidth="1"/>
    <col min="10755" max="10755" width="28.75" style="297" customWidth="1"/>
    <col min="10756" max="10756" width="30.875" style="297" customWidth="1"/>
    <col min="10757" max="10757" width="27.375" style="297" customWidth="1"/>
    <col min="10758" max="10763" width="9.125" style="297"/>
    <col min="10764" max="10764" width="10.75" style="297" bestFit="1" customWidth="1"/>
    <col min="10765" max="11007" width="9.125" style="297"/>
    <col min="11008" max="11008" width="9.75" style="297" customWidth="1"/>
    <col min="11009" max="11009" width="44.125" style="297" customWidth="1"/>
    <col min="11010" max="11010" width="18.125" style="297" customWidth="1"/>
    <col min="11011" max="11011" width="28.75" style="297" customWidth="1"/>
    <col min="11012" max="11012" width="30.875" style="297" customWidth="1"/>
    <col min="11013" max="11013" width="27.375" style="297" customWidth="1"/>
    <col min="11014" max="11019" width="9.125" style="297"/>
    <col min="11020" max="11020" width="10.75" style="297" bestFit="1" customWidth="1"/>
    <col min="11021" max="11263" width="9.125" style="297"/>
    <col min="11264" max="11264" width="9.75" style="297" customWidth="1"/>
    <col min="11265" max="11265" width="44.125" style="297" customWidth="1"/>
    <col min="11266" max="11266" width="18.125" style="297" customWidth="1"/>
    <col min="11267" max="11267" width="28.75" style="297" customWidth="1"/>
    <col min="11268" max="11268" width="30.875" style="297" customWidth="1"/>
    <col min="11269" max="11269" width="27.375" style="297" customWidth="1"/>
    <col min="11270" max="11275" width="9.125" style="297"/>
    <col min="11276" max="11276" width="10.75" style="297" bestFit="1" customWidth="1"/>
    <col min="11277" max="11519" width="9.125" style="297"/>
    <col min="11520" max="11520" width="9.75" style="297" customWidth="1"/>
    <col min="11521" max="11521" width="44.125" style="297" customWidth="1"/>
    <col min="11522" max="11522" width="18.125" style="297" customWidth="1"/>
    <col min="11523" max="11523" width="28.75" style="297" customWidth="1"/>
    <col min="11524" max="11524" width="30.875" style="297" customWidth="1"/>
    <col min="11525" max="11525" width="27.375" style="297" customWidth="1"/>
    <col min="11526" max="11531" width="9.125" style="297"/>
    <col min="11532" max="11532" width="10.75" style="297" bestFit="1" customWidth="1"/>
    <col min="11533" max="11775" width="9.125" style="297"/>
    <col min="11776" max="11776" width="9.75" style="297" customWidth="1"/>
    <col min="11777" max="11777" width="44.125" style="297" customWidth="1"/>
    <col min="11778" max="11778" width="18.125" style="297" customWidth="1"/>
    <col min="11779" max="11779" width="28.75" style="297" customWidth="1"/>
    <col min="11780" max="11780" width="30.875" style="297" customWidth="1"/>
    <col min="11781" max="11781" width="27.375" style="297" customWidth="1"/>
    <col min="11782" max="11787" width="9.125" style="297"/>
    <col min="11788" max="11788" width="10.75" style="297" bestFit="1" customWidth="1"/>
    <col min="11789" max="12031" width="9.125" style="297"/>
    <col min="12032" max="12032" width="9.75" style="297" customWidth="1"/>
    <col min="12033" max="12033" width="44.125" style="297" customWidth="1"/>
    <col min="12034" max="12034" width="18.125" style="297" customWidth="1"/>
    <col min="12035" max="12035" width="28.75" style="297" customWidth="1"/>
    <col min="12036" max="12036" width="30.875" style="297" customWidth="1"/>
    <col min="12037" max="12037" width="27.375" style="297" customWidth="1"/>
    <col min="12038" max="12043" width="9.125" style="297"/>
    <col min="12044" max="12044" width="10.75" style="297" bestFit="1" customWidth="1"/>
    <col min="12045" max="12287" width="9.125" style="297"/>
    <col min="12288" max="12288" width="9.75" style="297" customWidth="1"/>
    <col min="12289" max="12289" width="44.125" style="297" customWidth="1"/>
    <col min="12290" max="12290" width="18.125" style="297" customWidth="1"/>
    <col min="12291" max="12291" width="28.75" style="297" customWidth="1"/>
    <col min="12292" max="12292" width="30.875" style="297" customWidth="1"/>
    <col min="12293" max="12293" width="27.375" style="297" customWidth="1"/>
    <col min="12294" max="12299" width="9.125" style="297"/>
    <col min="12300" max="12300" width="10.75" style="297" bestFit="1" customWidth="1"/>
    <col min="12301" max="12543" width="9.125" style="297"/>
    <col min="12544" max="12544" width="9.75" style="297" customWidth="1"/>
    <col min="12545" max="12545" width="44.125" style="297" customWidth="1"/>
    <col min="12546" max="12546" width="18.125" style="297" customWidth="1"/>
    <col min="12547" max="12547" width="28.75" style="297" customWidth="1"/>
    <col min="12548" max="12548" width="30.875" style="297" customWidth="1"/>
    <col min="12549" max="12549" width="27.375" style="297" customWidth="1"/>
    <col min="12550" max="12555" width="9.125" style="297"/>
    <col min="12556" max="12556" width="10.75" style="297" bestFit="1" customWidth="1"/>
    <col min="12557" max="12799" width="9.125" style="297"/>
    <col min="12800" max="12800" width="9.75" style="297" customWidth="1"/>
    <col min="12801" max="12801" width="44.125" style="297" customWidth="1"/>
    <col min="12802" max="12802" width="18.125" style="297" customWidth="1"/>
    <col min="12803" max="12803" width="28.75" style="297" customWidth="1"/>
    <col min="12804" max="12804" width="30.875" style="297" customWidth="1"/>
    <col min="12805" max="12805" width="27.375" style="297" customWidth="1"/>
    <col min="12806" max="12811" width="9.125" style="297"/>
    <col min="12812" max="12812" width="10.75" style="297" bestFit="1" customWidth="1"/>
    <col min="12813" max="13055" width="9.125" style="297"/>
    <col min="13056" max="13056" width="9.75" style="297" customWidth="1"/>
    <col min="13057" max="13057" width="44.125" style="297" customWidth="1"/>
    <col min="13058" max="13058" width="18.125" style="297" customWidth="1"/>
    <col min="13059" max="13059" width="28.75" style="297" customWidth="1"/>
    <col min="13060" max="13060" width="30.875" style="297" customWidth="1"/>
    <col min="13061" max="13061" width="27.375" style="297" customWidth="1"/>
    <col min="13062" max="13067" width="9.125" style="297"/>
    <col min="13068" max="13068" width="10.75" style="297" bestFit="1" customWidth="1"/>
    <col min="13069" max="13311" width="9.125" style="297"/>
    <col min="13312" max="13312" width="9.75" style="297" customWidth="1"/>
    <col min="13313" max="13313" width="44.125" style="297" customWidth="1"/>
    <col min="13314" max="13314" width="18.125" style="297" customWidth="1"/>
    <col min="13315" max="13315" width="28.75" style="297" customWidth="1"/>
    <col min="13316" max="13316" width="30.875" style="297" customWidth="1"/>
    <col min="13317" max="13317" width="27.375" style="297" customWidth="1"/>
    <col min="13318" max="13323" width="9.125" style="297"/>
    <col min="13324" max="13324" width="10.75" style="297" bestFit="1" customWidth="1"/>
    <col min="13325" max="13567" width="9.125" style="297"/>
    <col min="13568" max="13568" width="9.75" style="297" customWidth="1"/>
    <col min="13569" max="13569" width="44.125" style="297" customWidth="1"/>
    <col min="13570" max="13570" width="18.125" style="297" customWidth="1"/>
    <col min="13571" max="13571" width="28.75" style="297" customWidth="1"/>
    <col min="13572" max="13572" width="30.875" style="297" customWidth="1"/>
    <col min="13573" max="13573" width="27.375" style="297" customWidth="1"/>
    <col min="13574" max="13579" width="9.125" style="297"/>
    <col min="13580" max="13580" width="10.75" style="297" bestFit="1" customWidth="1"/>
    <col min="13581" max="13823" width="9.125" style="297"/>
    <col min="13824" max="13824" width="9.75" style="297" customWidth="1"/>
    <col min="13825" max="13825" width="44.125" style="297" customWidth="1"/>
    <col min="13826" max="13826" width="18.125" style="297" customWidth="1"/>
    <col min="13827" max="13827" width="28.75" style="297" customWidth="1"/>
    <col min="13828" max="13828" width="30.875" style="297" customWidth="1"/>
    <col min="13829" max="13829" width="27.375" style="297" customWidth="1"/>
    <col min="13830" max="13835" width="9.125" style="297"/>
    <col min="13836" max="13836" width="10.75" style="297" bestFit="1" customWidth="1"/>
    <col min="13837" max="14079" width="9.125" style="297"/>
    <col min="14080" max="14080" width="9.75" style="297" customWidth="1"/>
    <col min="14081" max="14081" width="44.125" style="297" customWidth="1"/>
    <col min="14082" max="14082" width="18.125" style="297" customWidth="1"/>
    <col min="14083" max="14083" width="28.75" style="297" customWidth="1"/>
    <col min="14084" max="14084" width="30.875" style="297" customWidth="1"/>
    <col min="14085" max="14085" width="27.375" style="297" customWidth="1"/>
    <col min="14086" max="14091" width="9.125" style="297"/>
    <col min="14092" max="14092" width="10.75" style="297" bestFit="1" customWidth="1"/>
    <col min="14093" max="14335" width="9.125" style="297"/>
    <col min="14336" max="14336" width="9.75" style="297" customWidth="1"/>
    <col min="14337" max="14337" width="44.125" style="297" customWidth="1"/>
    <col min="14338" max="14338" width="18.125" style="297" customWidth="1"/>
    <col min="14339" max="14339" width="28.75" style="297" customWidth="1"/>
    <col min="14340" max="14340" width="30.875" style="297" customWidth="1"/>
    <col min="14341" max="14341" width="27.375" style="297" customWidth="1"/>
    <col min="14342" max="14347" width="9.125" style="297"/>
    <col min="14348" max="14348" width="10.75" style="297" bestFit="1" customWidth="1"/>
    <col min="14349" max="14591" width="9.125" style="297"/>
    <col min="14592" max="14592" width="9.75" style="297" customWidth="1"/>
    <col min="14593" max="14593" width="44.125" style="297" customWidth="1"/>
    <col min="14594" max="14594" width="18.125" style="297" customWidth="1"/>
    <col min="14595" max="14595" width="28.75" style="297" customWidth="1"/>
    <col min="14596" max="14596" width="30.875" style="297" customWidth="1"/>
    <col min="14597" max="14597" width="27.375" style="297" customWidth="1"/>
    <col min="14598" max="14603" width="9.125" style="297"/>
    <col min="14604" max="14604" width="10.75" style="297" bestFit="1" customWidth="1"/>
    <col min="14605" max="14847" width="9.125" style="297"/>
    <col min="14848" max="14848" width="9.75" style="297" customWidth="1"/>
    <col min="14849" max="14849" width="44.125" style="297" customWidth="1"/>
    <col min="14850" max="14850" width="18.125" style="297" customWidth="1"/>
    <col min="14851" max="14851" width="28.75" style="297" customWidth="1"/>
    <col min="14852" max="14852" width="30.875" style="297" customWidth="1"/>
    <col min="14853" max="14853" width="27.375" style="297" customWidth="1"/>
    <col min="14854" max="14859" width="9.125" style="297"/>
    <col min="14860" max="14860" width="10.75" style="297" bestFit="1" customWidth="1"/>
    <col min="14861" max="15103" width="9.125" style="297"/>
    <col min="15104" max="15104" width="9.75" style="297" customWidth="1"/>
    <col min="15105" max="15105" width="44.125" style="297" customWidth="1"/>
    <col min="15106" max="15106" width="18.125" style="297" customWidth="1"/>
    <col min="15107" max="15107" width="28.75" style="297" customWidth="1"/>
    <col min="15108" max="15108" width="30.875" style="297" customWidth="1"/>
    <col min="15109" max="15109" width="27.375" style="297" customWidth="1"/>
    <col min="15110" max="15115" width="9.125" style="297"/>
    <col min="15116" max="15116" width="10.75" style="297" bestFit="1" customWidth="1"/>
    <col min="15117" max="15359" width="9.125" style="297"/>
    <col min="15360" max="15360" width="9.75" style="297" customWidth="1"/>
    <col min="15361" max="15361" width="44.125" style="297" customWidth="1"/>
    <col min="15362" max="15362" width="18.125" style="297" customWidth="1"/>
    <col min="15363" max="15363" width="28.75" style="297" customWidth="1"/>
    <col min="15364" max="15364" width="30.875" style="297" customWidth="1"/>
    <col min="15365" max="15365" width="27.375" style="297" customWidth="1"/>
    <col min="15366" max="15371" width="9.125" style="297"/>
    <col min="15372" max="15372" width="10.75" style="297" bestFit="1" customWidth="1"/>
    <col min="15373" max="15615" width="9.125" style="297"/>
    <col min="15616" max="15616" width="9.75" style="297" customWidth="1"/>
    <col min="15617" max="15617" width="44.125" style="297" customWidth="1"/>
    <col min="15618" max="15618" width="18.125" style="297" customWidth="1"/>
    <col min="15619" max="15619" width="28.75" style="297" customWidth="1"/>
    <col min="15620" max="15620" width="30.875" style="297" customWidth="1"/>
    <col min="15621" max="15621" width="27.375" style="297" customWidth="1"/>
    <col min="15622" max="15627" width="9.125" style="297"/>
    <col min="15628" max="15628" width="10.75" style="297" bestFit="1" customWidth="1"/>
    <col min="15629" max="15871" width="9.125" style="297"/>
    <col min="15872" max="15872" width="9.75" style="297" customWidth="1"/>
    <col min="15873" max="15873" width="44.125" style="297" customWidth="1"/>
    <col min="15874" max="15874" width="18.125" style="297" customWidth="1"/>
    <col min="15875" max="15875" width="28.75" style="297" customWidth="1"/>
    <col min="15876" max="15876" width="30.875" style="297" customWidth="1"/>
    <col min="15877" max="15877" width="27.375" style="297" customWidth="1"/>
    <col min="15878" max="15883" width="9.125" style="297"/>
    <col min="15884" max="15884" width="10.75" style="297" bestFit="1" customWidth="1"/>
    <col min="15885" max="16127" width="9.125" style="297"/>
    <col min="16128" max="16128" width="9.75" style="297" customWidth="1"/>
    <col min="16129" max="16129" width="44.125" style="297" customWidth="1"/>
    <col min="16130" max="16130" width="18.125" style="297" customWidth="1"/>
    <col min="16131" max="16131" width="28.75" style="297" customWidth="1"/>
    <col min="16132" max="16132" width="30.875" style="297" customWidth="1"/>
    <col min="16133" max="16133" width="27.375" style="297" customWidth="1"/>
    <col min="16134" max="16139" width="9.125" style="297"/>
    <col min="16140" max="16140" width="10.75" style="297" bestFit="1" customWidth="1"/>
    <col min="16141" max="16384" width="9.125" style="297"/>
  </cols>
  <sheetData>
    <row r="1" spans="1:14" ht="66.75" customHeight="1">
      <c r="A1" s="331"/>
      <c r="B1" s="331"/>
      <c r="C1" s="331"/>
      <c r="D1" s="331"/>
      <c r="E1" s="525" t="s">
        <v>233</v>
      </c>
      <c r="F1" s="525"/>
    </row>
    <row r="2" spans="1:14" ht="20.25">
      <c r="A2" s="331"/>
      <c r="B2" s="331"/>
      <c r="C2" s="331"/>
      <c r="D2" s="331"/>
      <c r="E2" s="331"/>
      <c r="F2" s="346"/>
    </row>
    <row r="3" spans="1:14" ht="20.25">
      <c r="A3" s="331"/>
      <c r="B3" s="331"/>
      <c r="C3" s="331"/>
      <c r="D3" s="331"/>
      <c r="E3" s="331"/>
      <c r="F3" s="346"/>
    </row>
    <row r="4" spans="1:14" ht="25.5" customHeight="1">
      <c r="A4" s="526" t="s">
        <v>427</v>
      </c>
      <c r="B4" s="527"/>
      <c r="C4" s="527"/>
      <c r="D4" s="527"/>
      <c r="E4" s="527"/>
      <c r="F4" s="527"/>
    </row>
    <row r="5" spans="1:14" ht="20.25">
      <c r="A5" s="331"/>
      <c r="B5" s="331"/>
      <c r="C5" s="331"/>
      <c r="D5" s="332"/>
      <c r="E5" s="332"/>
      <c r="F5" s="332"/>
    </row>
    <row r="6" spans="1:14" s="298" customFormat="1" ht="74.25" customHeight="1">
      <c r="A6" s="436" t="s">
        <v>234</v>
      </c>
      <c r="B6" s="436" t="s">
        <v>235</v>
      </c>
      <c r="C6" s="436" t="s">
        <v>29</v>
      </c>
      <c r="D6" s="517" t="s">
        <v>356</v>
      </c>
      <c r="E6" s="517" t="s">
        <v>357</v>
      </c>
      <c r="F6" s="518" t="s">
        <v>358</v>
      </c>
    </row>
    <row r="7" spans="1:14" s="299" customFormat="1" ht="30" customHeight="1">
      <c r="A7" s="436" t="s">
        <v>172</v>
      </c>
      <c r="B7" s="334" t="s">
        <v>236</v>
      </c>
      <c r="C7" s="333"/>
      <c r="D7" s="337">
        <v>201843.89279000001</v>
      </c>
      <c r="E7" s="337">
        <v>189350.30100000001</v>
      </c>
      <c r="F7" s="337">
        <v>202421.16479000001</v>
      </c>
      <c r="H7" s="465"/>
    </row>
    <row r="8" spans="1:14" s="299" customFormat="1" ht="29.25" customHeight="1">
      <c r="A8" s="436"/>
      <c r="B8" s="334" t="s">
        <v>31</v>
      </c>
      <c r="C8" s="333"/>
      <c r="D8" s="339"/>
      <c r="E8" s="339"/>
      <c r="F8" s="337"/>
      <c r="H8" s="465"/>
    </row>
    <row r="9" spans="1:14" s="299" customFormat="1" ht="28.5" customHeight="1">
      <c r="A9" s="436" t="s">
        <v>36</v>
      </c>
      <c r="B9" s="334" t="s">
        <v>237</v>
      </c>
      <c r="C9" s="333" t="s">
        <v>238</v>
      </c>
      <c r="D9" s="337">
        <v>81912.892790000013</v>
      </c>
      <c r="E9" s="509">
        <v>77227.399999999994</v>
      </c>
      <c r="F9" s="337">
        <v>81912.892790000013</v>
      </c>
      <c r="G9" s="304"/>
      <c r="H9" s="508"/>
    </row>
    <row r="10" spans="1:14" s="299" customFormat="1" ht="28.5" customHeight="1" outlineLevel="1">
      <c r="A10" s="436" t="s">
        <v>239</v>
      </c>
      <c r="B10" s="334" t="s">
        <v>240</v>
      </c>
      <c r="C10" s="333" t="s">
        <v>238</v>
      </c>
      <c r="D10" s="337">
        <v>81912.892790000013</v>
      </c>
      <c r="E10" s="337">
        <v>77227.399999999994</v>
      </c>
      <c r="F10" s="337">
        <v>81912.892790000013</v>
      </c>
      <c r="H10" s="508"/>
      <c r="I10" s="304"/>
    </row>
    <row r="11" spans="1:14" s="301" customFormat="1" ht="26.25" customHeight="1" outlineLevel="1">
      <c r="A11" s="436"/>
      <c r="B11" s="336" t="s">
        <v>241</v>
      </c>
      <c r="C11" s="335" t="s">
        <v>238</v>
      </c>
      <c r="D11" s="338">
        <v>38166.301790000005</v>
      </c>
      <c r="E11" s="338">
        <v>37486.6</v>
      </c>
      <c r="F11" s="338">
        <v>38166.301790000005</v>
      </c>
      <c r="G11" s="300"/>
      <c r="H11" s="508"/>
      <c r="I11" s="299"/>
      <c r="J11" s="299"/>
    </row>
    <row r="12" spans="1:14" s="301" customFormat="1" ht="25.5" customHeight="1" outlineLevel="1">
      <c r="A12" s="436"/>
      <c r="B12" s="336" t="s">
        <v>242</v>
      </c>
      <c r="C12" s="335" t="s">
        <v>238</v>
      </c>
      <c r="D12" s="338">
        <v>43746.591000000015</v>
      </c>
      <c r="E12" s="338">
        <v>39740.800000000003</v>
      </c>
      <c r="F12" s="338">
        <v>43746.591000000015</v>
      </c>
      <c r="G12" s="302"/>
      <c r="H12" s="508"/>
      <c r="L12" s="465"/>
      <c r="M12" s="465"/>
      <c r="N12" s="465"/>
    </row>
    <row r="13" spans="1:14" s="299" customFormat="1" ht="23.25" customHeight="1">
      <c r="A13" s="436" t="s">
        <v>243</v>
      </c>
      <c r="B13" s="334" t="s">
        <v>244</v>
      </c>
      <c r="C13" s="333" t="s">
        <v>238</v>
      </c>
      <c r="D13" s="337"/>
      <c r="E13" s="337"/>
      <c r="F13" s="337"/>
      <c r="L13" s="465"/>
      <c r="M13" s="465"/>
    </row>
    <row r="14" spans="1:14" s="301" customFormat="1" ht="25.5" customHeight="1" outlineLevel="1">
      <c r="A14" s="436"/>
      <c r="B14" s="336" t="s">
        <v>241</v>
      </c>
      <c r="C14" s="335" t="s">
        <v>238</v>
      </c>
      <c r="D14" s="338"/>
      <c r="E14" s="337"/>
      <c r="F14" s="337"/>
    </row>
    <row r="15" spans="1:14" s="301" customFormat="1" ht="23.25" customHeight="1" outlineLevel="1">
      <c r="A15" s="436"/>
      <c r="B15" s="336" t="s">
        <v>242</v>
      </c>
      <c r="C15" s="335" t="s">
        <v>238</v>
      </c>
      <c r="D15" s="338"/>
      <c r="E15" s="337"/>
      <c r="F15" s="337"/>
      <c r="G15" s="303"/>
      <c r="H15" s="303"/>
    </row>
    <row r="16" spans="1:14" s="299" customFormat="1" ht="24" customHeight="1">
      <c r="A16" s="436"/>
      <c r="B16" s="334" t="s">
        <v>31</v>
      </c>
      <c r="C16" s="333" t="s">
        <v>238</v>
      </c>
      <c r="D16" s="339"/>
      <c r="E16" s="337"/>
      <c r="F16" s="337"/>
      <c r="G16" s="304"/>
      <c r="H16" s="304"/>
    </row>
    <row r="17" spans="1:9" s="306" customFormat="1" ht="67.5" customHeight="1">
      <c r="A17" s="436" t="s">
        <v>245</v>
      </c>
      <c r="B17" s="334" t="s">
        <v>246</v>
      </c>
      <c r="C17" s="333" t="s">
        <v>238</v>
      </c>
      <c r="D17" s="337">
        <v>59852.389800000004</v>
      </c>
      <c r="E17" s="337">
        <v>56048.907999999996</v>
      </c>
      <c r="F17" s="337">
        <v>59852.389800000004</v>
      </c>
      <c r="G17" s="305"/>
      <c r="H17" s="508"/>
      <c r="I17" s="305"/>
    </row>
    <row r="18" spans="1:9" s="299" customFormat="1" ht="27.75" customHeight="1">
      <c r="A18" s="436" t="s">
        <v>247</v>
      </c>
      <c r="B18" s="334" t="s">
        <v>240</v>
      </c>
      <c r="C18" s="333" t="s">
        <v>238</v>
      </c>
      <c r="D18" s="337">
        <v>59852.389800000004</v>
      </c>
      <c r="E18" s="337">
        <v>56048.907999999996</v>
      </c>
      <c r="F18" s="337">
        <v>59852.389800000004</v>
      </c>
      <c r="H18" s="508"/>
    </row>
    <row r="19" spans="1:9" s="301" customFormat="1" ht="23.25" customHeight="1" outlineLevel="1">
      <c r="A19" s="436"/>
      <c r="B19" s="395" t="s">
        <v>241</v>
      </c>
      <c r="C19" s="464" t="s">
        <v>238</v>
      </c>
      <c r="D19" s="338">
        <v>28087.275670000003</v>
      </c>
      <c r="E19" s="338">
        <v>27486.102999999999</v>
      </c>
      <c r="F19" s="338">
        <v>28087.275670000003</v>
      </c>
      <c r="G19" s="392"/>
      <c r="H19" s="508"/>
    </row>
    <row r="20" spans="1:9" s="301" customFormat="1" ht="24" customHeight="1" outlineLevel="1">
      <c r="A20" s="436"/>
      <c r="B20" s="395" t="s">
        <v>242</v>
      </c>
      <c r="C20" s="464" t="s">
        <v>238</v>
      </c>
      <c r="D20" s="338">
        <v>31765.114130000002</v>
      </c>
      <c r="E20" s="338">
        <v>28562.805</v>
      </c>
      <c r="F20" s="338">
        <v>31765.114130000002</v>
      </c>
      <c r="H20" s="508"/>
    </row>
    <row r="21" spans="1:9" s="299" customFormat="1" ht="28.5" customHeight="1">
      <c r="A21" s="436" t="s">
        <v>248</v>
      </c>
      <c r="B21" s="334" t="s">
        <v>244</v>
      </c>
      <c r="C21" s="333" t="s">
        <v>238</v>
      </c>
      <c r="D21" s="337"/>
      <c r="E21" s="337"/>
      <c r="F21" s="337"/>
    </row>
    <row r="22" spans="1:9" s="299" customFormat="1" ht="28.5" customHeight="1">
      <c r="A22" s="436"/>
      <c r="B22" s="334" t="s">
        <v>241</v>
      </c>
      <c r="C22" s="333" t="s">
        <v>238</v>
      </c>
      <c r="D22" s="337"/>
      <c r="E22" s="337"/>
      <c r="F22" s="337"/>
    </row>
    <row r="23" spans="1:9" s="299" customFormat="1" ht="27" customHeight="1">
      <c r="A23" s="436"/>
      <c r="B23" s="334" t="s">
        <v>242</v>
      </c>
      <c r="C23" s="333" t="s">
        <v>238</v>
      </c>
      <c r="D23" s="337"/>
      <c r="E23" s="337"/>
      <c r="F23" s="337"/>
    </row>
    <row r="24" spans="1:9" s="299" customFormat="1" ht="65.25" customHeight="1">
      <c r="A24" s="436" t="s">
        <v>249</v>
      </c>
      <c r="B24" s="334" t="s">
        <v>250</v>
      </c>
      <c r="C24" s="333" t="s">
        <v>238</v>
      </c>
      <c r="D24" s="337">
        <v>1709.7856999999999</v>
      </c>
      <c r="E24" s="337">
        <v>2860.6749999999997</v>
      </c>
      <c r="F24" s="337">
        <v>1709.7856999999999</v>
      </c>
      <c r="H24" s="508"/>
    </row>
    <row r="25" spans="1:9" s="299" customFormat="1" ht="27" customHeight="1">
      <c r="A25" s="436" t="s">
        <v>251</v>
      </c>
      <c r="B25" s="334" t="s">
        <v>240</v>
      </c>
      <c r="C25" s="333" t="s">
        <v>238</v>
      </c>
      <c r="D25" s="337">
        <v>1709.7856999999999</v>
      </c>
      <c r="E25" s="337">
        <v>2860.6749999999997</v>
      </c>
      <c r="F25" s="337">
        <v>1709.7856999999999</v>
      </c>
      <c r="H25" s="508"/>
    </row>
    <row r="26" spans="1:9" s="299" customFormat="1" ht="23.25" customHeight="1">
      <c r="A26" s="436"/>
      <c r="B26" s="393" t="s">
        <v>241</v>
      </c>
      <c r="C26" s="394" t="s">
        <v>238</v>
      </c>
      <c r="D26" s="338">
        <v>818.73311999999999</v>
      </c>
      <c r="E26" s="338">
        <v>1481.079</v>
      </c>
      <c r="F26" s="338">
        <v>818.73311999999999</v>
      </c>
      <c r="H26" s="508"/>
    </row>
    <row r="27" spans="1:9" s="299" customFormat="1" ht="23.25" customHeight="1">
      <c r="A27" s="436"/>
      <c r="B27" s="393" t="s">
        <v>242</v>
      </c>
      <c r="C27" s="394" t="s">
        <v>238</v>
      </c>
      <c r="D27" s="338">
        <v>891.05258000000003</v>
      </c>
      <c r="E27" s="338">
        <v>1379.5959999999998</v>
      </c>
      <c r="F27" s="338">
        <v>891.05258000000003</v>
      </c>
      <c r="H27" s="508"/>
    </row>
    <row r="28" spans="1:9" s="299" customFormat="1" ht="20.25" hidden="1">
      <c r="A28" s="436" t="s">
        <v>252</v>
      </c>
      <c r="B28" s="334" t="s">
        <v>244</v>
      </c>
      <c r="C28" s="333" t="s">
        <v>238</v>
      </c>
      <c r="D28" s="337"/>
      <c r="E28" s="337"/>
      <c r="F28" s="337"/>
      <c r="H28" s="508"/>
    </row>
    <row r="29" spans="1:9" s="299" customFormat="1" ht="20.25" hidden="1">
      <c r="A29" s="436"/>
      <c r="B29" s="334" t="s">
        <v>241</v>
      </c>
      <c r="C29" s="333" t="s">
        <v>238</v>
      </c>
      <c r="D29" s="337"/>
      <c r="E29" s="337"/>
      <c r="F29" s="337"/>
      <c r="H29" s="508"/>
    </row>
    <row r="30" spans="1:9" s="299" customFormat="1" ht="20.25" hidden="1">
      <c r="A30" s="436"/>
      <c r="B30" s="334" t="s">
        <v>242</v>
      </c>
      <c r="C30" s="333" t="s">
        <v>238</v>
      </c>
      <c r="D30" s="337"/>
      <c r="E30" s="337"/>
      <c r="F30" s="337"/>
      <c r="H30" s="508"/>
    </row>
    <row r="31" spans="1:9" s="299" customFormat="1" ht="60.75" hidden="1">
      <c r="A31" s="436" t="s">
        <v>253</v>
      </c>
      <c r="B31" s="334" t="s">
        <v>254</v>
      </c>
      <c r="C31" s="333" t="s">
        <v>238</v>
      </c>
      <c r="D31" s="337"/>
      <c r="E31" s="337"/>
      <c r="F31" s="337"/>
      <c r="H31" s="508"/>
    </row>
    <row r="32" spans="1:9" s="299" customFormat="1" ht="20.25" hidden="1">
      <c r="A32" s="436" t="s">
        <v>255</v>
      </c>
      <c r="B32" s="334" t="s">
        <v>240</v>
      </c>
      <c r="C32" s="333" t="s">
        <v>238</v>
      </c>
      <c r="D32" s="339"/>
      <c r="E32" s="339"/>
      <c r="F32" s="339"/>
      <c r="H32" s="508"/>
    </row>
    <row r="33" spans="1:8" s="299" customFormat="1" ht="20.25" hidden="1">
      <c r="A33" s="436"/>
      <c r="B33" s="334" t="s">
        <v>241</v>
      </c>
      <c r="C33" s="333" t="s">
        <v>238</v>
      </c>
      <c r="D33" s="339"/>
      <c r="E33" s="339"/>
      <c r="F33" s="339"/>
      <c r="H33" s="508"/>
    </row>
    <row r="34" spans="1:8" s="299" customFormat="1" ht="20.25" hidden="1">
      <c r="A34" s="436"/>
      <c r="B34" s="334" t="s">
        <v>242</v>
      </c>
      <c r="C34" s="333" t="s">
        <v>238</v>
      </c>
      <c r="D34" s="339"/>
      <c r="E34" s="339"/>
      <c r="F34" s="339"/>
      <c r="H34" s="508"/>
    </row>
    <row r="35" spans="1:8" s="299" customFormat="1" ht="20.25" hidden="1">
      <c r="A35" s="436" t="s">
        <v>256</v>
      </c>
      <c r="B35" s="334" t="s">
        <v>244</v>
      </c>
      <c r="C35" s="333" t="s">
        <v>238</v>
      </c>
      <c r="D35" s="339"/>
      <c r="E35" s="339"/>
      <c r="F35" s="339"/>
      <c r="H35" s="508"/>
    </row>
    <row r="36" spans="1:8" s="299" customFormat="1" ht="20.25" hidden="1">
      <c r="A36" s="436"/>
      <c r="B36" s="334" t="s">
        <v>241</v>
      </c>
      <c r="C36" s="333" t="s">
        <v>238</v>
      </c>
      <c r="D36" s="339"/>
      <c r="E36" s="339"/>
      <c r="F36" s="339"/>
      <c r="H36" s="508"/>
    </row>
    <row r="37" spans="1:8" s="299" customFormat="1" ht="20.25" hidden="1">
      <c r="A37" s="436"/>
      <c r="B37" s="334" t="s">
        <v>242</v>
      </c>
      <c r="C37" s="333" t="s">
        <v>238</v>
      </c>
      <c r="D37" s="339"/>
      <c r="E37" s="339"/>
      <c r="F37" s="339"/>
      <c r="H37" s="508"/>
    </row>
    <row r="38" spans="1:8" s="299" customFormat="1" ht="60.75" hidden="1">
      <c r="A38" s="436" t="s">
        <v>257</v>
      </c>
      <c r="B38" s="334" t="s">
        <v>258</v>
      </c>
      <c r="C38" s="333" t="s">
        <v>238</v>
      </c>
      <c r="D38" s="339"/>
      <c r="E38" s="339"/>
      <c r="F38" s="339"/>
      <c r="H38" s="508"/>
    </row>
    <row r="39" spans="1:8" s="299" customFormat="1" ht="20.25" hidden="1">
      <c r="A39" s="436" t="s">
        <v>259</v>
      </c>
      <c r="B39" s="334" t="s">
        <v>240</v>
      </c>
      <c r="C39" s="333" t="s">
        <v>238</v>
      </c>
      <c r="D39" s="339"/>
      <c r="E39" s="339"/>
      <c r="F39" s="339"/>
      <c r="H39" s="508"/>
    </row>
    <row r="40" spans="1:8" s="299" customFormat="1" ht="20.25" hidden="1">
      <c r="A40" s="436"/>
      <c r="B40" s="334" t="s">
        <v>241</v>
      </c>
      <c r="C40" s="333" t="s">
        <v>238</v>
      </c>
      <c r="D40" s="339"/>
      <c r="E40" s="339"/>
      <c r="F40" s="339"/>
      <c r="H40" s="508"/>
    </row>
    <row r="41" spans="1:8" s="299" customFormat="1" ht="20.25" hidden="1">
      <c r="A41" s="436"/>
      <c r="B41" s="334" t="s">
        <v>242</v>
      </c>
      <c r="C41" s="333" t="s">
        <v>238</v>
      </c>
      <c r="D41" s="339"/>
      <c r="E41" s="339"/>
      <c r="F41" s="339"/>
      <c r="H41" s="508"/>
    </row>
    <row r="42" spans="1:8" s="299" customFormat="1" ht="20.25" hidden="1">
      <c r="A42" s="436" t="s">
        <v>260</v>
      </c>
      <c r="B42" s="334" t="s">
        <v>244</v>
      </c>
      <c r="C42" s="333" t="s">
        <v>238</v>
      </c>
      <c r="D42" s="339"/>
      <c r="E42" s="339"/>
      <c r="F42" s="339"/>
      <c r="H42" s="508"/>
    </row>
    <row r="43" spans="1:8" ht="20.25" hidden="1">
      <c r="A43" s="436"/>
      <c r="B43" s="334" t="s">
        <v>241</v>
      </c>
      <c r="C43" s="333" t="s">
        <v>238</v>
      </c>
      <c r="D43" s="339"/>
      <c r="E43" s="339"/>
      <c r="F43" s="339"/>
      <c r="H43" s="508"/>
    </row>
    <row r="44" spans="1:8" s="307" customFormat="1" ht="20.25" hidden="1">
      <c r="A44" s="436"/>
      <c r="B44" s="334" t="s">
        <v>242</v>
      </c>
      <c r="C44" s="333" t="s">
        <v>238</v>
      </c>
      <c r="D44" s="339"/>
      <c r="E44" s="339"/>
      <c r="F44" s="339"/>
      <c r="H44" s="508"/>
    </row>
    <row r="45" spans="1:8" s="307" customFormat="1" ht="40.5" hidden="1">
      <c r="A45" s="436" t="s">
        <v>261</v>
      </c>
      <c r="B45" s="334" t="s">
        <v>262</v>
      </c>
      <c r="C45" s="333" t="s">
        <v>238</v>
      </c>
      <c r="D45" s="339"/>
      <c r="E45" s="339"/>
      <c r="F45" s="339"/>
      <c r="H45" s="508"/>
    </row>
    <row r="46" spans="1:8" s="307" customFormat="1" ht="20.25" hidden="1">
      <c r="A46" s="436" t="s">
        <v>263</v>
      </c>
      <c r="B46" s="334" t="s">
        <v>240</v>
      </c>
      <c r="C46" s="333" t="s">
        <v>238</v>
      </c>
      <c r="D46" s="339"/>
      <c r="E46" s="339"/>
      <c r="F46" s="339"/>
      <c r="H46" s="508"/>
    </row>
    <row r="47" spans="1:8" s="307" customFormat="1" ht="20.25" hidden="1">
      <c r="A47" s="436"/>
      <c r="B47" s="334" t="s">
        <v>241</v>
      </c>
      <c r="C47" s="333" t="s">
        <v>238</v>
      </c>
      <c r="D47" s="339"/>
      <c r="E47" s="339"/>
      <c r="F47" s="339"/>
      <c r="H47" s="508"/>
    </row>
    <row r="48" spans="1:8" ht="20.25" hidden="1">
      <c r="A48" s="436"/>
      <c r="B48" s="334" t="s">
        <v>242</v>
      </c>
      <c r="C48" s="333" t="s">
        <v>238</v>
      </c>
      <c r="D48" s="339"/>
      <c r="E48" s="339"/>
      <c r="F48" s="339"/>
      <c r="H48" s="508"/>
    </row>
    <row r="49" spans="1:8" ht="20.25" hidden="1">
      <c r="A49" s="436" t="s">
        <v>264</v>
      </c>
      <c r="B49" s="334" t="s">
        <v>244</v>
      </c>
      <c r="C49" s="333" t="s">
        <v>238</v>
      </c>
      <c r="D49" s="339"/>
      <c r="E49" s="339"/>
      <c r="F49" s="339"/>
      <c r="H49" s="508"/>
    </row>
    <row r="50" spans="1:8" ht="20.25" hidden="1">
      <c r="A50" s="436"/>
      <c r="B50" s="334" t="s">
        <v>241</v>
      </c>
      <c r="C50" s="333" t="s">
        <v>238</v>
      </c>
      <c r="D50" s="339"/>
      <c r="E50" s="339"/>
      <c r="F50" s="339"/>
      <c r="H50" s="508"/>
    </row>
    <row r="51" spans="1:8" ht="20.25" hidden="1">
      <c r="A51" s="436"/>
      <c r="B51" s="334" t="s">
        <v>242</v>
      </c>
      <c r="C51" s="333" t="s">
        <v>238</v>
      </c>
      <c r="D51" s="339"/>
      <c r="E51" s="339"/>
      <c r="F51" s="339"/>
      <c r="H51" s="508"/>
    </row>
    <row r="52" spans="1:8" ht="24" customHeight="1">
      <c r="A52" s="436" t="s">
        <v>265</v>
      </c>
      <c r="B52" s="334" t="s">
        <v>266</v>
      </c>
      <c r="C52" s="333" t="s">
        <v>238</v>
      </c>
      <c r="D52" s="337">
        <v>20350.717290000008</v>
      </c>
      <c r="E52" s="337">
        <v>18317.816999999999</v>
      </c>
      <c r="F52" s="337">
        <v>20350.717290000008</v>
      </c>
      <c r="H52" s="508"/>
    </row>
    <row r="53" spans="1:8" ht="27" customHeight="1">
      <c r="A53" s="436" t="s">
        <v>267</v>
      </c>
      <c r="B53" s="334" t="s">
        <v>240</v>
      </c>
      <c r="C53" s="333" t="s">
        <v>238</v>
      </c>
      <c r="D53" s="337">
        <v>20350.717290000008</v>
      </c>
      <c r="E53" s="337">
        <v>18317.816999999999</v>
      </c>
      <c r="F53" s="337">
        <v>20350.717290000008</v>
      </c>
      <c r="H53" s="508"/>
    </row>
    <row r="54" spans="1:8" ht="27" customHeight="1">
      <c r="A54" s="436"/>
      <c r="B54" s="393" t="s">
        <v>241</v>
      </c>
      <c r="C54" s="394" t="s">
        <v>238</v>
      </c>
      <c r="D54" s="338">
        <v>9260.2929999999997</v>
      </c>
      <c r="E54" s="338">
        <v>8519.4179999999997</v>
      </c>
      <c r="F54" s="338">
        <v>9260.2929999999997</v>
      </c>
      <c r="H54" s="508"/>
    </row>
    <row r="55" spans="1:8" ht="24.75" customHeight="1">
      <c r="A55" s="436"/>
      <c r="B55" s="393" t="s">
        <v>242</v>
      </c>
      <c r="C55" s="394" t="s">
        <v>238</v>
      </c>
      <c r="D55" s="338">
        <v>11090.42429000001</v>
      </c>
      <c r="E55" s="338">
        <v>9798.3989999999994</v>
      </c>
      <c r="F55" s="338">
        <v>11090.42429000001</v>
      </c>
      <c r="H55" s="508"/>
    </row>
    <row r="56" spans="1:8" ht="27" customHeight="1">
      <c r="A56" s="436" t="s">
        <v>268</v>
      </c>
      <c r="B56" s="334" t="s">
        <v>244</v>
      </c>
      <c r="C56" s="333" t="s">
        <v>238</v>
      </c>
      <c r="D56" s="340"/>
      <c r="E56" s="340"/>
      <c r="F56" s="340"/>
      <c r="H56" s="508"/>
    </row>
    <row r="57" spans="1:8" ht="24" customHeight="1">
      <c r="A57" s="436"/>
      <c r="B57" s="334" t="s">
        <v>241</v>
      </c>
      <c r="C57" s="333" t="s">
        <v>238</v>
      </c>
      <c r="D57" s="340"/>
      <c r="E57" s="340"/>
      <c r="F57" s="340"/>
      <c r="H57" s="508"/>
    </row>
    <row r="58" spans="1:8" ht="24" customHeight="1">
      <c r="A58" s="436"/>
      <c r="B58" s="334" t="s">
        <v>242</v>
      </c>
      <c r="C58" s="333" t="s">
        <v>238</v>
      </c>
      <c r="D58" s="340"/>
      <c r="E58" s="340"/>
      <c r="F58" s="340"/>
      <c r="H58" s="508"/>
    </row>
    <row r="59" spans="1:8" ht="48" customHeight="1">
      <c r="A59" s="436" t="s">
        <v>37</v>
      </c>
      <c r="B59" s="334" t="s">
        <v>269</v>
      </c>
      <c r="C59" s="333" t="s">
        <v>238</v>
      </c>
      <c r="D59" s="337">
        <v>70771.92</v>
      </c>
      <c r="E59" s="337">
        <v>82748.001000000004</v>
      </c>
      <c r="F59" s="337">
        <v>86494.558999999994</v>
      </c>
      <c r="H59" s="508"/>
    </row>
    <row r="60" spans="1:8" ht="24" customHeight="1">
      <c r="A60" s="436"/>
      <c r="B60" s="334" t="s">
        <v>17</v>
      </c>
      <c r="C60" s="333" t="s">
        <v>238</v>
      </c>
      <c r="D60" s="510">
        <v>70510.929000000004</v>
      </c>
      <c r="E60" s="510">
        <v>82385.845000000001</v>
      </c>
      <c r="F60" s="510">
        <v>86233.567999999999</v>
      </c>
      <c r="H60" s="508"/>
    </row>
    <row r="61" spans="1:8" ht="24" customHeight="1">
      <c r="A61" s="436"/>
      <c r="B61" s="334" t="s">
        <v>241</v>
      </c>
      <c r="C61" s="333" t="s">
        <v>238</v>
      </c>
      <c r="D61" s="511">
        <v>34232.707999999999</v>
      </c>
      <c r="E61" s="511">
        <v>40119.01</v>
      </c>
      <c r="F61" s="511">
        <v>42088.125</v>
      </c>
      <c r="H61" s="508"/>
    </row>
    <row r="62" spans="1:8" ht="23.25" customHeight="1">
      <c r="A62" s="436"/>
      <c r="B62" s="334" t="s">
        <v>242</v>
      </c>
      <c r="C62" s="333" t="s">
        <v>238</v>
      </c>
      <c r="D62" s="511">
        <v>36278.220999999998</v>
      </c>
      <c r="E62" s="511">
        <v>42266.834999999999</v>
      </c>
      <c r="F62" s="511">
        <v>44145.442999999999</v>
      </c>
      <c r="H62" s="508"/>
    </row>
    <row r="63" spans="1:8" ht="23.25" customHeight="1">
      <c r="A63" s="436"/>
      <c r="B63" s="334" t="s">
        <v>18</v>
      </c>
      <c r="C63" s="333" t="s">
        <v>238</v>
      </c>
      <c r="D63" s="510">
        <v>260.99100000000004</v>
      </c>
      <c r="E63" s="510">
        <v>362.15599999999949</v>
      </c>
      <c r="F63" s="510">
        <v>260.99100000000004</v>
      </c>
      <c r="H63" s="508"/>
    </row>
    <row r="64" spans="1:8" ht="21.75" customHeight="1">
      <c r="A64" s="436"/>
      <c r="B64" s="334" t="s">
        <v>241</v>
      </c>
      <c r="C64" s="333" t="s">
        <v>238</v>
      </c>
      <c r="D64" s="511">
        <v>140.14100000000002</v>
      </c>
      <c r="E64" s="511">
        <v>124.89099999999948</v>
      </c>
      <c r="F64" s="511">
        <v>140.14100000000002</v>
      </c>
      <c r="H64" s="508"/>
    </row>
    <row r="65" spans="1:13" ht="24" customHeight="1">
      <c r="A65" s="436"/>
      <c r="B65" s="334" t="s">
        <v>242</v>
      </c>
      <c r="C65" s="333" t="s">
        <v>238</v>
      </c>
      <c r="D65" s="511">
        <v>120.85000000000001</v>
      </c>
      <c r="E65" s="511">
        <v>237.26499999999999</v>
      </c>
      <c r="F65" s="511">
        <v>120.85000000000001</v>
      </c>
      <c r="H65" s="508"/>
    </row>
    <row r="66" spans="1:13" ht="21.75" customHeight="1">
      <c r="A66" s="436"/>
      <c r="B66" s="334" t="s">
        <v>19</v>
      </c>
      <c r="C66" s="333" t="s">
        <v>238</v>
      </c>
      <c r="D66" s="340"/>
      <c r="E66" s="340"/>
      <c r="F66" s="340"/>
      <c r="H66" s="508"/>
    </row>
    <row r="67" spans="1:13" ht="24" customHeight="1">
      <c r="A67" s="436"/>
      <c r="B67" s="334" t="s">
        <v>241</v>
      </c>
      <c r="C67" s="333" t="s">
        <v>238</v>
      </c>
      <c r="D67" s="340"/>
      <c r="E67" s="340"/>
      <c r="F67" s="340"/>
      <c r="H67" s="508"/>
    </row>
    <row r="68" spans="1:13" ht="23.25" customHeight="1">
      <c r="A68" s="436"/>
      <c r="B68" s="334" t="s">
        <v>242</v>
      </c>
      <c r="C68" s="333" t="s">
        <v>238</v>
      </c>
      <c r="D68" s="340"/>
      <c r="E68" s="340"/>
      <c r="F68" s="340"/>
      <c r="H68" s="508"/>
    </row>
    <row r="69" spans="1:13" ht="48" customHeight="1">
      <c r="A69" s="436" t="s">
        <v>38</v>
      </c>
      <c r="B69" s="334" t="s">
        <v>270</v>
      </c>
      <c r="C69" s="333" t="s">
        <v>238</v>
      </c>
      <c r="D69" s="337">
        <v>49159.08</v>
      </c>
      <c r="E69" s="337">
        <v>29374.9</v>
      </c>
      <c r="F69" s="337">
        <v>34013.713000000003</v>
      </c>
      <c r="H69" s="508"/>
    </row>
    <row r="70" spans="1:13" ht="23.25" customHeight="1">
      <c r="A70" s="436"/>
      <c r="B70" s="334" t="s">
        <v>271</v>
      </c>
      <c r="C70" s="333" t="s">
        <v>238</v>
      </c>
      <c r="D70" s="338">
        <v>23598.888000000003</v>
      </c>
      <c r="E70" s="338">
        <v>14125.6</v>
      </c>
      <c r="F70" s="337">
        <v>16021.133000000002</v>
      </c>
      <c r="H70" s="508"/>
    </row>
    <row r="71" spans="1:13" ht="24" customHeight="1">
      <c r="A71" s="436"/>
      <c r="B71" s="334" t="s">
        <v>272</v>
      </c>
      <c r="C71" s="333" t="s">
        <v>238</v>
      </c>
      <c r="D71" s="338">
        <v>25560.191999999999</v>
      </c>
      <c r="E71" s="338">
        <v>15249.3</v>
      </c>
      <c r="F71" s="337">
        <v>17992.580000000002</v>
      </c>
      <c r="H71" s="508"/>
    </row>
    <row r="72" spans="1:13" s="308" customFormat="1" ht="25.5" customHeight="1">
      <c r="A72" s="436" t="s">
        <v>173</v>
      </c>
      <c r="B72" s="393" t="s">
        <v>273</v>
      </c>
      <c r="C72" s="394" t="s">
        <v>274</v>
      </c>
      <c r="D72" s="512">
        <v>42.766000000000005</v>
      </c>
      <c r="E72" s="512">
        <v>44.422999999999995</v>
      </c>
      <c r="F72" s="512">
        <v>46.091000000000001</v>
      </c>
      <c r="H72" s="508"/>
      <c r="K72" s="297"/>
      <c r="L72" s="297"/>
      <c r="M72" s="297"/>
    </row>
    <row r="73" spans="1:13" s="308" customFormat="1" ht="23.25" customHeight="1">
      <c r="A73" s="436"/>
      <c r="B73" s="393" t="s">
        <v>31</v>
      </c>
      <c r="C73" s="394"/>
      <c r="D73" s="339"/>
      <c r="E73" s="339"/>
      <c r="F73" s="339"/>
      <c r="H73" s="508"/>
      <c r="K73" s="297"/>
      <c r="L73" s="297"/>
      <c r="M73" s="297"/>
    </row>
    <row r="74" spans="1:13" s="308" customFormat="1" ht="27" customHeight="1">
      <c r="A74" s="436" t="s">
        <v>39</v>
      </c>
      <c r="B74" s="393" t="s">
        <v>275</v>
      </c>
      <c r="C74" s="394" t="s">
        <v>274</v>
      </c>
      <c r="D74" s="512">
        <v>40.755000000000003</v>
      </c>
      <c r="E74" s="512">
        <v>40.802999999999997</v>
      </c>
      <c r="F74" s="512">
        <v>42.256999999999998</v>
      </c>
      <c r="H74" s="508"/>
    </row>
    <row r="75" spans="1:13" s="308" customFormat="1" ht="47.25" customHeight="1">
      <c r="A75" s="436" t="s">
        <v>40</v>
      </c>
      <c r="B75" s="393" t="s">
        <v>276</v>
      </c>
      <c r="C75" s="394" t="s">
        <v>274</v>
      </c>
      <c r="D75" s="512">
        <v>2.0110000000000001</v>
      </c>
      <c r="E75" s="512">
        <v>3.62</v>
      </c>
      <c r="F75" s="512">
        <v>3.8340000000000001</v>
      </c>
      <c r="H75" s="508"/>
      <c r="L75" s="310"/>
    </row>
    <row r="76" spans="1:13" s="308" customFormat="1" ht="28.5" customHeight="1">
      <c r="A76" s="436"/>
      <c r="B76" s="395" t="s">
        <v>277</v>
      </c>
      <c r="C76" s="394"/>
      <c r="D76" s="512">
        <v>2.008</v>
      </c>
      <c r="E76" s="512">
        <v>3.6150000000000002</v>
      </c>
      <c r="F76" s="512">
        <v>3.831</v>
      </c>
      <c r="H76" s="508"/>
    </row>
    <row r="77" spans="1:13" s="308" customFormat="1" ht="24" customHeight="1">
      <c r="A77" s="436"/>
      <c r="B77" s="395" t="s">
        <v>278</v>
      </c>
      <c r="C77" s="394" t="s">
        <v>274</v>
      </c>
      <c r="D77" s="512">
        <v>3.0000000000000001E-3</v>
      </c>
      <c r="E77" s="512">
        <v>5.0000000000000001E-3</v>
      </c>
      <c r="F77" s="512">
        <v>3.0000000000000001E-3</v>
      </c>
      <c r="H77" s="508"/>
    </row>
    <row r="78" spans="1:13" s="308" customFormat="1" ht="27" customHeight="1">
      <c r="A78" s="436"/>
      <c r="B78" s="395" t="s">
        <v>19</v>
      </c>
      <c r="C78" s="394" t="s">
        <v>274</v>
      </c>
      <c r="D78" s="512">
        <v>0</v>
      </c>
      <c r="E78" s="512">
        <v>0</v>
      </c>
      <c r="F78" s="512">
        <v>0</v>
      </c>
      <c r="H78" s="508"/>
    </row>
    <row r="79" spans="1:13" s="308" customFormat="1" ht="49.5" customHeight="1">
      <c r="A79" s="436" t="s">
        <v>76</v>
      </c>
      <c r="B79" s="393" t="s">
        <v>279</v>
      </c>
      <c r="C79" s="394" t="s">
        <v>274</v>
      </c>
      <c r="D79" s="512">
        <v>0</v>
      </c>
      <c r="E79" s="512">
        <v>0</v>
      </c>
      <c r="F79" s="512">
        <v>0</v>
      </c>
      <c r="H79" s="508"/>
    </row>
    <row r="80" spans="1:13" s="308" customFormat="1" ht="27.75" customHeight="1">
      <c r="A80" s="436" t="s">
        <v>41</v>
      </c>
      <c r="B80" s="393" t="s">
        <v>280</v>
      </c>
      <c r="C80" s="394" t="s">
        <v>281</v>
      </c>
      <c r="D80" s="337">
        <v>44832</v>
      </c>
      <c r="E80" s="510">
        <v>45363</v>
      </c>
      <c r="F80" s="337">
        <v>46107</v>
      </c>
      <c r="H80" s="508"/>
    </row>
    <row r="81" spans="1:11" s="308" customFormat="1" ht="24.75" customHeight="1">
      <c r="A81" s="436"/>
      <c r="B81" s="393" t="s">
        <v>31</v>
      </c>
      <c r="C81" s="394"/>
      <c r="D81" s="337"/>
      <c r="E81" s="337"/>
      <c r="F81" s="337"/>
      <c r="H81" s="508"/>
    </row>
    <row r="82" spans="1:11" s="308" customFormat="1" ht="28.5" customHeight="1">
      <c r="A82" s="436" t="s">
        <v>83</v>
      </c>
      <c r="B82" s="393" t="s">
        <v>282</v>
      </c>
      <c r="C82" s="394" t="s">
        <v>281</v>
      </c>
      <c r="D82" s="337">
        <v>41131</v>
      </c>
      <c r="E82" s="337">
        <v>41633</v>
      </c>
      <c r="F82" s="337">
        <v>42257</v>
      </c>
      <c r="H82" s="508"/>
    </row>
    <row r="83" spans="1:11" s="308" customFormat="1" ht="48.75" customHeight="1">
      <c r="A83" s="436" t="s">
        <v>84</v>
      </c>
      <c r="B83" s="393" t="s">
        <v>283</v>
      </c>
      <c r="C83" s="394" t="s">
        <v>281</v>
      </c>
      <c r="D83" s="337">
        <v>3701</v>
      </c>
      <c r="E83" s="337">
        <v>3730</v>
      </c>
      <c r="F83" s="337">
        <v>3850</v>
      </c>
      <c r="H83" s="508"/>
      <c r="K83" s="309"/>
    </row>
    <row r="84" spans="1:11" s="311" customFormat="1" ht="24" customHeight="1">
      <c r="A84" s="436"/>
      <c r="B84" s="395" t="s">
        <v>277</v>
      </c>
      <c r="C84" s="394" t="s">
        <v>281</v>
      </c>
      <c r="D84" s="337">
        <v>3682</v>
      </c>
      <c r="E84" s="337">
        <v>3711</v>
      </c>
      <c r="F84" s="337">
        <v>3831</v>
      </c>
      <c r="H84" s="508"/>
    </row>
    <row r="85" spans="1:11" s="311" customFormat="1" ht="30" customHeight="1">
      <c r="A85" s="436"/>
      <c r="B85" s="395" t="s">
        <v>284</v>
      </c>
      <c r="C85" s="394" t="s">
        <v>281</v>
      </c>
      <c r="D85" s="337">
        <v>19</v>
      </c>
      <c r="E85" s="337">
        <v>19</v>
      </c>
      <c r="F85" s="337">
        <v>19</v>
      </c>
      <c r="H85" s="508"/>
    </row>
    <row r="86" spans="1:11" s="311" customFormat="1" ht="30" customHeight="1">
      <c r="A86" s="436"/>
      <c r="B86" s="395" t="s">
        <v>19</v>
      </c>
      <c r="C86" s="394" t="s">
        <v>281</v>
      </c>
      <c r="D86" s="338"/>
      <c r="E86" s="338"/>
      <c r="F86" s="338"/>
      <c r="H86" s="508"/>
    </row>
    <row r="87" spans="1:11" s="308" customFormat="1" ht="27.75" customHeight="1">
      <c r="A87" s="436" t="s">
        <v>166</v>
      </c>
      <c r="B87" s="393" t="s">
        <v>285</v>
      </c>
      <c r="C87" s="394" t="s">
        <v>281</v>
      </c>
      <c r="D87" s="513">
        <v>44832</v>
      </c>
      <c r="E87" s="513">
        <v>45363</v>
      </c>
      <c r="F87" s="513">
        <v>46107</v>
      </c>
      <c r="H87" s="508"/>
    </row>
    <row r="88" spans="1:11" ht="27" customHeight="1">
      <c r="A88" s="436" t="s">
        <v>174</v>
      </c>
      <c r="B88" s="334" t="s">
        <v>286</v>
      </c>
      <c r="C88" s="333" t="s">
        <v>287</v>
      </c>
      <c r="D88" s="337">
        <v>114609.44797904705</v>
      </c>
      <c r="E88" s="510">
        <v>126797.90422840427</v>
      </c>
      <c r="F88" s="337">
        <v>316930.3518206022</v>
      </c>
      <c r="H88" s="508"/>
    </row>
    <row r="89" spans="1:11" ht="47.25" customHeight="1">
      <c r="A89" s="436" t="s">
        <v>181</v>
      </c>
      <c r="B89" s="342" t="s">
        <v>288</v>
      </c>
      <c r="C89" s="341"/>
      <c r="D89" s="340"/>
      <c r="E89" s="340"/>
      <c r="F89" s="340"/>
    </row>
    <row r="90" spans="1:11" ht="30" customHeight="1">
      <c r="A90" s="436" t="s">
        <v>46</v>
      </c>
      <c r="B90" s="342" t="s">
        <v>289</v>
      </c>
      <c r="C90" s="341" t="s">
        <v>290</v>
      </c>
      <c r="D90" s="514">
        <v>29</v>
      </c>
      <c r="E90" s="514" t="s">
        <v>423</v>
      </c>
      <c r="F90" s="514" t="s">
        <v>423</v>
      </c>
    </row>
    <row r="91" spans="1:11" ht="46.5" customHeight="1">
      <c r="A91" s="436" t="s">
        <v>47</v>
      </c>
      <c r="B91" s="342" t="s">
        <v>291</v>
      </c>
      <c r="C91" s="341" t="s">
        <v>292</v>
      </c>
      <c r="D91" s="514">
        <v>38.127034184916134</v>
      </c>
      <c r="E91" s="514" t="s">
        <v>423</v>
      </c>
      <c r="F91" s="514" t="s">
        <v>423</v>
      </c>
    </row>
    <row r="92" spans="1:11" ht="84.75" customHeight="1">
      <c r="A92" s="436" t="s">
        <v>48</v>
      </c>
      <c r="B92" s="463" t="s">
        <v>293</v>
      </c>
      <c r="C92" s="341"/>
      <c r="D92" s="528" t="s">
        <v>425</v>
      </c>
      <c r="E92" s="528"/>
      <c r="F92" s="528"/>
    </row>
    <row r="93" spans="1:11" ht="27.75" customHeight="1">
      <c r="A93" s="436" t="s">
        <v>294</v>
      </c>
      <c r="B93" s="342" t="s">
        <v>295</v>
      </c>
      <c r="C93" s="341" t="s">
        <v>287</v>
      </c>
      <c r="D93" s="510">
        <v>3211.1372799999999</v>
      </c>
      <c r="E93" s="510">
        <v>8242.8614065811962</v>
      </c>
      <c r="F93" s="510">
        <v>14923.128794709379</v>
      </c>
    </row>
    <row r="94" spans="1:11" ht="24.75" customHeight="1">
      <c r="A94" s="436" t="s">
        <v>296</v>
      </c>
      <c r="B94" s="342" t="s">
        <v>297</v>
      </c>
      <c r="C94" s="341" t="s">
        <v>287</v>
      </c>
      <c r="D94" s="510">
        <v>17537.704339999997</v>
      </c>
      <c r="E94" s="510">
        <v>21504.869294764019</v>
      </c>
      <c r="F94" s="510">
        <v>23314.00042619136</v>
      </c>
    </row>
    <row r="95" spans="1:11" ht="27" customHeight="1">
      <c r="A95" s="436" t="s">
        <v>298</v>
      </c>
      <c r="B95" s="342" t="s">
        <v>299</v>
      </c>
      <c r="C95" s="341" t="s">
        <v>287</v>
      </c>
      <c r="D95" s="337">
        <v>41092.701159999997</v>
      </c>
      <c r="E95" s="337">
        <v>874.35588600999995</v>
      </c>
      <c r="F95" s="510">
        <v>9511.5936389024228</v>
      </c>
    </row>
    <row r="96" spans="1:11" ht="27.75" customHeight="1">
      <c r="A96" s="436" t="s">
        <v>300</v>
      </c>
      <c r="B96" s="342" t="s">
        <v>170</v>
      </c>
      <c r="C96" s="341" t="s">
        <v>287</v>
      </c>
      <c r="D96" s="337">
        <v>44315.341859047061</v>
      </c>
      <c r="E96" s="337">
        <v>874.35588600999995</v>
      </c>
      <c r="F96" s="510">
        <v>9511.5936389024228</v>
      </c>
    </row>
    <row r="97" spans="1:6" ht="31.5" customHeight="1">
      <c r="A97" s="436" t="s">
        <v>301</v>
      </c>
      <c r="B97" s="342" t="s">
        <v>302</v>
      </c>
      <c r="C97" s="341" t="s">
        <v>303</v>
      </c>
      <c r="D97" s="515">
        <v>0.3866639499664008</v>
      </c>
      <c r="E97" s="516">
        <v>6.8956651242042663E-3</v>
      </c>
      <c r="F97" s="516">
        <v>3.0011621115690602E-2</v>
      </c>
    </row>
    <row r="98" spans="1:6" ht="42" customHeight="1">
      <c r="A98" s="436" t="s">
        <v>304</v>
      </c>
      <c r="B98" s="463" t="s">
        <v>305</v>
      </c>
      <c r="C98" s="341"/>
      <c r="D98" s="340"/>
      <c r="E98" s="340"/>
      <c r="F98" s="343"/>
    </row>
    <row r="99" spans="1:6" ht="26.25" customHeight="1">
      <c r="A99" s="433"/>
      <c r="B99" s="434"/>
      <c r="C99" s="435"/>
      <c r="D99" s="344"/>
      <c r="E99" s="344"/>
      <c r="F99" s="345"/>
    </row>
    <row r="100" spans="1:6" ht="18.75" customHeight="1">
      <c r="A100" s="331" t="s">
        <v>306</v>
      </c>
      <c r="B100" s="331"/>
      <c r="C100" s="331"/>
      <c r="D100" s="344"/>
      <c r="E100" s="344"/>
      <c r="F100" s="345"/>
    </row>
    <row r="101" spans="1:6" s="307" customFormat="1" ht="20.25">
      <c r="A101" s="331" t="s">
        <v>307</v>
      </c>
      <c r="B101" s="331"/>
      <c r="C101" s="331"/>
      <c r="D101" s="331"/>
      <c r="E101" s="331"/>
      <c r="F101" s="346"/>
    </row>
    <row r="102" spans="1:6" s="307" customFormat="1" ht="12.75">
      <c r="A102" s="529" t="s">
        <v>424</v>
      </c>
      <c r="B102" s="529"/>
      <c r="C102" s="529"/>
      <c r="D102" s="529"/>
      <c r="E102" s="529"/>
      <c r="F102" s="529"/>
    </row>
    <row r="103" spans="1:6" ht="24" customHeight="1">
      <c r="A103" s="529"/>
      <c r="B103" s="529"/>
      <c r="C103" s="529"/>
      <c r="D103" s="529"/>
      <c r="E103" s="529"/>
      <c r="F103" s="529"/>
    </row>
    <row r="104" spans="1:6" ht="24" customHeight="1">
      <c r="A104" s="507"/>
      <c r="B104" s="507"/>
      <c r="C104" s="507"/>
      <c r="D104" s="507"/>
      <c r="E104" s="507"/>
      <c r="F104" s="507"/>
    </row>
    <row r="107" spans="1:6" hidden="1">
      <c r="D107" s="297">
        <v>10237.370000000001</v>
      </c>
      <c r="E107" s="297">
        <v>36097.78601254255</v>
      </c>
      <c r="F107" s="308">
        <v>64575.234190000003</v>
      </c>
    </row>
    <row r="108" spans="1:6" hidden="1">
      <c r="D108" s="297">
        <f>D107/D90/12</f>
        <v>29.417729885057472</v>
      </c>
      <c r="E108" s="297">
        <f>E107/1.304</f>
        <v>27682.351236612383</v>
      </c>
      <c r="F108" s="297">
        <f>F107/1.304</f>
        <v>49520.885115030673</v>
      </c>
    </row>
    <row r="109" spans="1:6" hidden="1">
      <c r="E109" s="297" t="e">
        <f>E108/E90/12</f>
        <v>#VALUE!</v>
      </c>
      <c r="F109" s="297" t="e">
        <f>F108/F90/12</f>
        <v>#VALUE!</v>
      </c>
    </row>
    <row r="110" spans="1:6" hidden="1"/>
    <row r="111" spans="1:6" hidden="1"/>
  </sheetData>
  <mergeCells count="4">
    <mergeCell ref="E1:F1"/>
    <mergeCell ref="A4:F4"/>
    <mergeCell ref="D92:F92"/>
    <mergeCell ref="A102:F103"/>
  </mergeCells>
  <pageMargins left="0.70866141732283472" right="0.70866141732283472" top="0.74803149606299213" bottom="0.74803149606299213" header="0.31496062992125984" footer="0.31496062992125984"/>
  <pageSetup paperSize="9" scale="31"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pageSetUpPr fitToPage="1"/>
  </sheetPr>
  <dimension ref="A1:M19"/>
  <sheetViews>
    <sheetView tabSelected="1" view="pageBreakPreview" zoomScale="85" zoomScaleNormal="100" zoomScaleSheetLayoutView="85" workbookViewId="0">
      <selection activeCell="G14" sqref="G14:G15"/>
    </sheetView>
  </sheetViews>
  <sheetFormatPr defaultRowHeight="15.75" outlineLevelCol="1"/>
  <cols>
    <col min="1" max="1" width="7.75" style="297" customWidth="1"/>
    <col min="2" max="2" width="50.875" style="297" customWidth="1"/>
    <col min="3" max="3" width="15.25" style="297" customWidth="1"/>
    <col min="4" max="4" width="12.25" style="297" customWidth="1" outlineLevel="1"/>
    <col min="5" max="5" width="12.625" style="297" customWidth="1" outlineLevel="1"/>
    <col min="6" max="6" width="12.125" style="297" customWidth="1" outlineLevel="1"/>
    <col min="7" max="7" width="12.625" style="297" customWidth="1" outlineLevel="1"/>
    <col min="8" max="8" width="12" style="297" customWidth="1"/>
    <col min="9" max="9" width="11.875" style="297" customWidth="1"/>
    <col min="10" max="12" width="14.75" style="297" bestFit="1" customWidth="1"/>
    <col min="13" max="256" width="9.125" style="297"/>
    <col min="257" max="257" width="7.75" style="297" customWidth="1"/>
    <col min="258" max="258" width="50.875" style="297" customWidth="1"/>
    <col min="259" max="259" width="15.25" style="297" customWidth="1"/>
    <col min="260" max="260" width="13" style="297" customWidth="1"/>
    <col min="261" max="261" width="13.25" style="297" customWidth="1"/>
    <col min="262" max="262" width="12.875" style="297" customWidth="1"/>
    <col min="263" max="263" width="13.25" style="297" customWidth="1"/>
    <col min="264" max="264" width="11.75" style="297" customWidth="1"/>
    <col min="265" max="265" width="13.625" style="297" customWidth="1"/>
    <col min="266" max="268" width="14.75" style="297" bestFit="1" customWidth="1"/>
    <col min="269" max="512" width="9.125" style="297"/>
    <col min="513" max="513" width="7.75" style="297" customWidth="1"/>
    <col min="514" max="514" width="50.875" style="297" customWidth="1"/>
    <col min="515" max="515" width="15.25" style="297" customWidth="1"/>
    <col min="516" max="516" width="13" style="297" customWidth="1"/>
    <col min="517" max="517" width="13.25" style="297" customWidth="1"/>
    <col min="518" max="518" width="12.875" style="297" customWidth="1"/>
    <col min="519" max="519" width="13.25" style="297" customWidth="1"/>
    <col min="520" max="520" width="11.75" style="297" customWidth="1"/>
    <col min="521" max="521" width="13.625" style="297" customWidth="1"/>
    <col min="522" max="524" width="14.75" style="297" bestFit="1" customWidth="1"/>
    <col min="525" max="768" width="9.125" style="297"/>
    <col min="769" max="769" width="7.75" style="297" customWidth="1"/>
    <col min="770" max="770" width="50.875" style="297" customWidth="1"/>
    <col min="771" max="771" width="15.25" style="297" customWidth="1"/>
    <col min="772" max="772" width="13" style="297" customWidth="1"/>
    <col min="773" max="773" width="13.25" style="297" customWidth="1"/>
    <col min="774" max="774" width="12.875" style="297" customWidth="1"/>
    <col min="775" max="775" width="13.25" style="297" customWidth="1"/>
    <col min="776" max="776" width="11.75" style="297" customWidth="1"/>
    <col min="777" max="777" width="13.625" style="297" customWidth="1"/>
    <col min="778" max="780" width="14.75" style="297" bestFit="1" customWidth="1"/>
    <col min="781" max="1024" width="9.125" style="297"/>
    <col min="1025" max="1025" width="7.75" style="297" customWidth="1"/>
    <col min="1026" max="1026" width="50.875" style="297" customWidth="1"/>
    <col min="1027" max="1027" width="15.25" style="297" customWidth="1"/>
    <col min="1028" max="1028" width="13" style="297" customWidth="1"/>
    <col min="1029" max="1029" width="13.25" style="297" customWidth="1"/>
    <col min="1030" max="1030" width="12.875" style="297" customWidth="1"/>
    <col min="1031" max="1031" width="13.25" style="297" customWidth="1"/>
    <col min="1032" max="1032" width="11.75" style="297" customWidth="1"/>
    <col min="1033" max="1033" width="13.625" style="297" customWidth="1"/>
    <col min="1034" max="1036" width="14.75" style="297" bestFit="1" customWidth="1"/>
    <col min="1037" max="1280" width="9.125" style="297"/>
    <col min="1281" max="1281" width="7.75" style="297" customWidth="1"/>
    <col min="1282" max="1282" width="50.875" style="297" customWidth="1"/>
    <col min="1283" max="1283" width="15.25" style="297" customWidth="1"/>
    <col min="1284" max="1284" width="13" style="297" customWidth="1"/>
    <col min="1285" max="1285" width="13.25" style="297" customWidth="1"/>
    <col min="1286" max="1286" width="12.875" style="297" customWidth="1"/>
    <col min="1287" max="1287" width="13.25" style="297" customWidth="1"/>
    <col min="1288" max="1288" width="11.75" style="297" customWidth="1"/>
    <col min="1289" max="1289" width="13.625" style="297" customWidth="1"/>
    <col min="1290" max="1292" width="14.75" style="297" bestFit="1" customWidth="1"/>
    <col min="1293" max="1536" width="9.125" style="297"/>
    <col min="1537" max="1537" width="7.75" style="297" customWidth="1"/>
    <col min="1538" max="1538" width="50.875" style="297" customWidth="1"/>
    <col min="1539" max="1539" width="15.25" style="297" customWidth="1"/>
    <col min="1540" max="1540" width="13" style="297" customWidth="1"/>
    <col min="1541" max="1541" width="13.25" style="297" customWidth="1"/>
    <col min="1542" max="1542" width="12.875" style="297" customWidth="1"/>
    <col min="1543" max="1543" width="13.25" style="297" customWidth="1"/>
    <col min="1544" max="1544" width="11.75" style="297" customWidth="1"/>
    <col min="1545" max="1545" width="13.625" style="297" customWidth="1"/>
    <col min="1546" max="1548" width="14.75" style="297" bestFit="1" customWidth="1"/>
    <col min="1549" max="1792" width="9.125" style="297"/>
    <col min="1793" max="1793" width="7.75" style="297" customWidth="1"/>
    <col min="1794" max="1794" width="50.875" style="297" customWidth="1"/>
    <col min="1795" max="1795" width="15.25" style="297" customWidth="1"/>
    <col min="1796" max="1796" width="13" style="297" customWidth="1"/>
    <col min="1797" max="1797" width="13.25" style="297" customWidth="1"/>
    <col min="1798" max="1798" width="12.875" style="297" customWidth="1"/>
    <col min="1799" max="1799" width="13.25" style="297" customWidth="1"/>
    <col min="1800" max="1800" width="11.75" style="297" customWidth="1"/>
    <col min="1801" max="1801" width="13.625" style="297" customWidth="1"/>
    <col min="1802" max="1804" width="14.75" style="297" bestFit="1" customWidth="1"/>
    <col min="1805" max="2048" width="9.125" style="297"/>
    <col min="2049" max="2049" width="7.75" style="297" customWidth="1"/>
    <col min="2050" max="2050" width="50.875" style="297" customWidth="1"/>
    <col min="2051" max="2051" width="15.25" style="297" customWidth="1"/>
    <col min="2052" max="2052" width="13" style="297" customWidth="1"/>
    <col min="2053" max="2053" width="13.25" style="297" customWidth="1"/>
    <col min="2054" max="2054" width="12.875" style="297" customWidth="1"/>
    <col min="2055" max="2055" width="13.25" style="297" customWidth="1"/>
    <col min="2056" max="2056" width="11.75" style="297" customWidth="1"/>
    <col min="2057" max="2057" width="13.625" style="297" customWidth="1"/>
    <col min="2058" max="2060" width="14.75" style="297" bestFit="1" customWidth="1"/>
    <col min="2061" max="2304" width="9.125" style="297"/>
    <col min="2305" max="2305" width="7.75" style="297" customWidth="1"/>
    <col min="2306" max="2306" width="50.875" style="297" customWidth="1"/>
    <col min="2307" max="2307" width="15.25" style="297" customWidth="1"/>
    <col min="2308" max="2308" width="13" style="297" customWidth="1"/>
    <col min="2309" max="2309" width="13.25" style="297" customWidth="1"/>
    <col min="2310" max="2310" width="12.875" style="297" customWidth="1"/>
    <col min="2311" max="2311" width="13.25" style="297" customWidth="1"/>
    <col min="2312" max="2312" width="11.75" style="297" customWidth="1"/>
    <col min="2313" max="2313" width="13.625" style="297" customWidth="1"/>
    <col min="2314" max="2316" width="14.75" style="297" bestFit="1" customWidth="1"/>
    <col min="2317" max="2560" width="9.125" style="297"/>
    <col min="2561" max="2561" width="7.75" style="297" customWidth="1"/>
    <col min="2562" max="2562" width="50.875" style="297" customWidth="1"/>
    <col min="2563" max="2563" width="15.25" style="297" customWidth="1"/>
    <col min="2564" max="2564" width="13" style="297" customWidth="1"/>
    <col min="2565" max="2565" width="13.25" style="297" customWidth="1"/>
    <col min="2566" max="2566" width="12.875" style="297" customWidth="1"/>
    <col min="2567" max="2567" width="13.25" style="297" customWidth="1"/>
    <col min="2568" max="2568" width="11.75" style="297" customWidth="1"/>
    <col min="2569" max="2569" width="13.625" style="297" customWidth="1"/>
    <col min="2570" max="2572" width="14.75" style="297" bestFit="1" customWidth="1"/>
    <col min="2573" max="2816" width="9.125" style="297"/>
    <col min="2817" max="2817" width="7.75" style="297" customWidth="1"/>
    <col min="2818" max="2818" width="50.875" style="297" customWidth="1"/>
    <col min="2819" max="2819" width="15.25" style="297" customWidth="1"/>
    <col min="2820" max="2820" width="13" style="297" customWidth="1"/>
    <col min="2821" max="2821" width="13.25" style="297" customWidth="1"/>
    <col min="2822" max="2822" width="12.875" style="297" customWidth="1"/>
    <col min="2823" max="2823" width="13.25" style="297" customWidth="1"/>
    <col min="2824" max="2824" width="11.75" style="297" customWidth="1"/>
    <col min="2825" max="2825" width="13.625" style="297" customWidth="1"/>
    <col min="2826" max="2828" width="14.75" style="297" bestFit="1" customWidth="1"/>
    <col min="2829" max="3072" width="9.125" style="297"/>
    <col min="3073" max="3073" width="7.75" style="297" customWidth="1"/>
    <col min="3074" max="3074" width="50.875" style="297" customWidth="1"/>
    <col min="3075" max="3075" width="15.25" style="297" customWidth="1"/>
    <col min="3076" max="3076" width="13" style="297" customWidth="1"/>
    <col min="3077" max="3077" width="13.25" style="297" customWidth="1"/>
    <col min="3078" max="3078" width="12.875" style="297" customWidth="1"/>
    <col min="3079" max="3079" width="13.25" style="297" customWidth="1"/>
    <col min="3080" max="3080" width="11.75" style="297" customWidth="1"/>
    <col min="3081" max="3081" width="13.625" style="297" customWidth="1"/>
    <col min="3082" max="3084" width="14.75" style="297" bestFit="1" customWidth="1"/>
    <col min="3085" max="3328" width="9.125" style="297"/>
    <col min="3329" max="3329" width="7.75" style="297" customWidth="1"/>
    <col min="3330" max="3330" width="50.875" style="297" customWidth="1"/>
    <col min="3331" max="3331" width="15.25" style="297" customWidth="1"/>
    <col min="3332" max="3332" width="13" style="297" customWidth="1"/>
    <col min="3333" max="3333" width="13.25" style="297" customWidth="1"/>
    <col min="3334" max="3334" width="12.875" style="297" customWidth="1"/>
    <col min="3335" max="3335" width="13.25" style="297" customWidth="1"/>
    <col min="3336" max="3336" width="11.75" style="297" customWidth="1"/>
    <col min="3337" max="3337" width="13.625" style="297" customWidth="1"/>
    <col min="3338" max="3340" width="14.75" style="297" bestFit="1" customWidth="1"/>
    <col min="3341" max="3584" width="9.125" style="297"/>
    <col min="3585" max="3585" width="7.75" style="297" customWidth="1"/>
    <col min="3586" max="3586" width="50.875" style="297" customWidth="1"/>
    <col min="3587" max="3587" width="15.25" style="297" customWidth="1"/>
    <col min="3588" max="3588" width="13" style="297" customWidth="1"/>
    <col min="3589" max="3589" width="13.25" style="297" customWidth="1"/>
    <col min="3590" max="3590" width="12.875" style="297" customWidth="1"/>
    <col min="3591" max="3591" width="13.25" style="297" customWidth="1"/>
    <col min="3592" max="3592" width="11.75" style="297" customWidth="1"/>
    <col min="3593" max="3593" width="13.625" style="297" customWidth="1"/>
    <col min="3594" max="3596" width="14.75" style="297" bestFit="1" customWidth="1"/>
    <col min="3597" max="3840" width="9.125" style="297"/>
    <col min="3841" max="3841" width="7.75" style="297" customWidth="1"/>
    <col min="3842" max="3842" width="50.875" style="297" customWidth="1"/>
    <col min="3843" max="3843" width="15.25" style="297" customWidth="1"/>
    <col min="3844" max="3844" width="13" style="297" customWidth="1"/>
    <col min="3845" max="3845" width="13.25" style="297" customWidth="1"/>
    <col min="3846" max="3846" width="12.875" style="297" customWidth="1"/>
    <col min="3847" max="3847" width="13.25" style="297" customWidth="1"/>
    <col min="3848" max="3848" width="11.75" style="297" customWidth="1"/>
    <col min="3849" max="3849" width="13.625" style="297" customWidth="1"/>
    <col min="3850" max="3852" width="14.75" style="297" bestFit="1" customWidth="1"/>
    <col min="3853" max="4096" width="9.125" style="297"/>
    <col min="4097" max="4097" width="7.75" style="297" customWidth="1"/>
    <col min="4098" max="4098" width="50.875" style="297" customWidth="1"/>
    <col min="4099" max="4099" width="15.25" style="297" customWidth="1"/>
    <col min="4100" max="4100" width="13" style="297" customWidth="1"/>
    <col min="4101" max="4101" width="13.25" style="297" customWidth="1"/>
    <col min="4102" max="4102" width="12.875" style="297" customWidth="1"/>
    <col min="4103" max="4103" width="13.25" style="297" customWidth="1"/>
    <col min="4104" max="4104" width="11.75" style="297" customWidth="1"/>
    <col min="4105" max="4105" width="13.625" style="297" customWidth="1"/>
    <col min="4106" max="4108" width="14.75" style="297" bestFit="1" customWidth="1"/>
    <col min="4109" max="4352" width="9.125" style="297"/>
    <col min="4353" max="4353" width="7.75" style="297" customWidth="1"/>
    <col min="4354" max="4354" width="50.875" style="297" customWidth="1"/>
    <col min="4355" max="4355" width="15.25" style="297" customWidth="1"/>
    <col min="4356" max="4356" width="13" style="297" customWidth="1"/>
    <col min="4357" max="4357" width="13.25" style="297" customWidth="1"/>
    <col min="4358" max="4358" width="12.875" style="297" customWidth="1"/>
    <col min="4359" max="4359" width="13.25" style="297" customWidth="1"/>
    <col min="4360" max="4360" width="11.75" style="297" customWidth="1"/>
    <col min="4361" max="4361" width="13.625" style="297" customWidth="1"/>
    <col min="4362" max="4364" width="14.75" style="297" bestFit="1" customWidth="1"/>
    <col min="4365" max="4608" width="9.125" style="297"/>
    <col min="4609" max="4609" width="7.75" style="297" customWidth="1"/>
    <col min="4610" max="4610" width="50.875" style="297" customWidth="1"/>
    <col min="4611" max="4611" width="15.25" style="297" customWidth="1"/>
    <col min="4612" max="4612" width="13" style="297" customWidth="1"/>
    <col min="4613" max="4613" width="13.25" style="297" customWidth="1"/>
    <col min="4614" max="4614" width="12.875" style="297" customWidth="1"/>
    <col min="4615" max="4615" width="13.25" style="297" customWidth="1"/>
    <col min="4616" max="4616" width="11.75" style="297" customWidth="1"/>
    <col min="4617" max="4617" width="13.625" style="297" customWidth="1"/>
    <col min="4618" max="4620" width="14.75" style="297" bestFit="1" customWidth="1"/>
    <col min="4621" max="4864" width="9.125" style="297"/>
    <col min="4865" max="4865" width="7.75" style="297" customWidth="1"/>
    <col min="4866" max="4866" width="50.875" style="297" customWidth="1"/>
    <col min="4867" max="4867" width="15.25" style="297" customWidth="1"/>
    <col min="4868" max="4868" width="13" style="297" customWidth="1"/>
    <col min="4869" max="4869" width="13.25" style="297" customWidth="1"/>
    <col min="4870" max="4870" width="12.875" style="297" customWidth="1"/>
    <col min="4871" max="4871" width="13.25" style="297" customWidth="1"/>
    <col min="4872" max="4872" width="11.75" style="297" customWidth="1"/>
    <col min="4873" max="4873" width="13.625" style="297" customWidth="1"/>
    <col min="4874" max="4876" width="14.75" style="297" bestFit="1" customWidth="1"/>
    <col min="4877" max="5120" width="9.125" style="297"/>
    <col min="5121" max="5121" width="7.75" style="297" customWidth="1"/>
    <col min="5122" max="5122" width="50.875" style="297" customWidth="1"/>
    <col min="5123" max="5123" width="15.25" style="297" customWidth="1"/>
    <col min="5124" max="5124" width="13" style="297" customWidth="1"/>
    <col min="5125" max="5125" width="13.25" style="297" customWidth="1"/>
    <col min="5126" max="5126" width="12.875" style="297" customWidth="1"/>
    <col min="5127" max="5127" width="13.25" style="297" customWidth="1"/>
    <col min="5128" max="5128" width="11.75" style="297" customWidth="1"/>
    <col min="5129" max="5129" width="13.625" style="297" customWidth="1"/>
    <col min="5130" max="5132" width="14.75" style="297" bestFit="1" customWidth="1"/>
    <col min="5133" max="5376" width="9.125" style="297"/>
    <col min="5377" max="5377" width="7.75" style="297" customWidth="1"/>
    <col min="5378" max="5378" width="50.875" style="297" customWidth="1"/>
    <col min="5379" max="5379" width="15.25" style="297" customWidth="1"/>
    <col min="5380" max="5380" width="13" style="297" customWidth="1"/>
    <col min="5381" max="5381" width="13.25" style="297" customWidth="1"/>
    <col min="5382" max="5382" width="12.875" style="297" customWidth="1"/>
    <col min="5383" max="5383" width="13.25" style="297" customWidth="1"/>
    <col min="5384" max="5384" width="11.75" style="297" customWidth="1"/>
    <col min="5385" max="5385" width="13.625" style="297" customWidth="1"/>
    <col min="5386" max="5388" width="14.75" style="297" bestFit="1" customWidth="1"/>
    <col min="5389" max="5632" width="9.125" style="297"/>
    <col min="5633" max="5633" width="7.75" style="297" customWidth="1"/>
    <col min="5634" max="5634" width="50.875" style="297" customWidth="1"/>
    <col min="5635" max="5635" width="15.25" style="297" customWidth="1"/>
    <col min="5636" max="5636" width="13" style="297" customWidth="1"/>
    <col min="5637" max="5637" width="13.25" style="297" customWidth="1"/>
    <col min="5638" max="5638" width="12.875" style="297" customWidth="1"/>
    <col min="5639" max="5639" width="13.25" style="297" customWidth="1"/>
    <col min="5640" max="5640" width="11.75" style="297" customWidth="1"/>
    <col min="5641" max="5641" width="13.625" style="297" customWidth="1"/>
    <col min="5642" max="5644" width="14.75" style="297" bestFit="1" customWidth="1"/>
    <col min="5645" max="5888" width="9.125" style="297"/>
    <col min="5889" max="5889" width="7.75" style="297" customWidth="1"/>
    <col min="5890" max="5890" width="50.875" style="297" customWidth="1"/>
    <col min="5891" max="5891" width="15.25" style="297" customWidth="1"/>
    <col min="5892" max="5892" width="13" style="297" customWidth="1"/>
    <col min="5893" max="5893" width="13.25" style="297" customWidth="1"/>
    <col min="5894" max="5894" width="12.875" style="297" customWidth="1"/>
    <col min="5895" max="5895" width="13.25" style="297" customWidth="1"/>
    <col min="5896" max="5896" width="11.75" style="297" customWidth="1"/>
    <col min="5897" max="5897" width="13.625" style="297" customWidth="1"/>
    <col min="5898" max="5900" width="14.75" style="297" bestFit="1" customWidth="1"/>
    <col min="5901" max="6144" width="9.125" style="297"/>
    <col min="6145" max="6145" width="7.75" style="297" customWidth="1"/>
    <col min="6146" max="6146" width="50.875" style="297" customWidth="1"/>
    <col min="6147" max="6147" width="15.25" style="297" customWidth="1"/>
    <col min="6148" max="6148" width="13" style="297" customWidth="1"/>
    <col min="6149" max="6149" width="13.25" style="297" customWidth="1"/>
    <col min="6150" max="6150" width="12.875" style="297" customWidth="1"/>
    <col min="6151" max="6151" width="13.25" style="297" customWidth="1"/>
    <col min="6152" max="6152" width="11.75" style="297" customWidth="1"/>
    <col min="6153" max="6153" width="13.625" style="297" customWidth="1"/>
    <col min="6154" max="6156" width="14.75" style="297" bestFit="1" customWidth="1"/>
    <col min="6157" max="6400" width="9.125" style="297"/>
    <col min="6401" max="6401" width="7.75" style="297" customWidth="1"/>
    <col min="6402" max="6402" width="50.875" style="297" customWidth="1"/>
    <col min="6403" max="6403" width="15.25" style="297" customWidth="1"/>
    <col min="6404" max="6404" width="13" style="297" customWidth="1"/>
    <col min="6405" max="6405" width="13.25" style="297" customWidth="1"/>
    <col min="6406" max="6406" width="12.875" style="297" customWidth="1"/>
    <col min="6407" max="6407" width="13.25" style="297" customWidth="1"/>
    <col min="6408" max="6408" width="11.75" style="297" customWidth="1"/>
    <col min="6409" max="6409" width="13.625" style="297" customWidth="1"/>
    <col min="6410" max="6412" width="14.75" style="297" bestFit="1" customWidth="1"/>
    <col min="6413" max="6656" width="9.125" style="297"/>
    <col min="6657" max="6657" width="7.75" style="297" customWidth="1"/>
    <col min="6658" max="6658" width="50.875" style="297" customWidth="1"/>
    <col min="6659" max="6659" width="15.25" style="297" customWidth="1"/>
    <col min="6660" max="6660" width="13" style="297" customWidth="1"/>
    <col min="6661" max="6661" width="13.25" style="297" customWidth="1"/>
    <col min="6662" max="6662" width="12.875" style="297" customWidth="1"/>
    <col min="6663" max="6663" width="13.25" style="297" customWidth="1"/>
    <col min="6664" max="6664" width="11.75" style="297" customWidth="1"/>
    <col min="6665" max="6665" width="13.625" style="297" customWidth="1"/>
    <col min="6666" max="6668" width="14.75" style="297" bestFit="1" customWidth="1"/>
    <col min="6669" max="6912" width="9.125" style="297"/>
    <col min="6913" max="6913" width="7.75" style="297" customWidth="1"/>
    <col min="6914" max="6914" width="50.875" style="297" customWidth="1"/>
    <col min="6915" max="6915" width="15.25" style="297" customWidth="1"/>
    <col min="6916" max="6916" width="13" style="297" customWidth="1"/>
    <col min="6917" max="6917" width="13.25" style="297" customWidth="1"/>
    <col min="6918" max="6918" width="12.875" style="297" customWidth="1"/>
    <col min="6919" max="6919" width="13.25" style="297" customWidth="1"/>
    <col min="6920" max="6920" width="11.75" style="297" customWidth="1"/>
    <col min="6921" max="6921" width="13.625" style="297" customWidth="1"/>
    <col min="6922" max="6924" width="14.75" style="297" bestFit="1" customWidth="1"/>
    <col min="6925" max="7168" width="9.125" style="297"/>
    <col min="7169" max="7169" width="7.75" style="297" customWidth="1"/>
    <col min="7170" max="7170" width="50.875" style="297" customWidth="1"/>
    <col min="7171" max="7171" width="15.25" style="297" customWidth="1"/>
    <col min="7172" max="7172" width="13" style="297" customWidth="1"/>
    <col min="7173" max="7173" width="13.25" style="297" customWidth="1"/>
    <col min="7174" max="7174" width="12.875" style="297" customWidth="1"/>
    <col min="7175" max="7175" width="13.25" style="297" customWidth="1"/>
    <col min="7176" max="7176" width="11.75" style="297" customWidth="1"/>
    <col min="7177" max="7177" width="13.625" style="297" customWidth="1"/>
    <col min="7178" max="7180" width="14.75" style="297" bestFit="1" customWidth="1"/>
    <col min="7181" max="7424" width="9.125" style="297"/>
    <col min="7425" max="7425" width="7.75" style="297" customWidth="1"/>
    <col min="7426" max="7426" width="50.875" style="297" customWidth="1"/>
    <col min="7427" max="7427" width="15.25" style="297" customWidth="1"/>
    <col min="7428" max="7428" width="13" style="297" customWidth="1"/>
    <col min="7429" max="7429" width="13.25" style="297" customWidth="1"/>
    <col min="7430" max="7430" width="12.875" style="297" customWidth="1"/>
    <col min="7431" max="7431" width="13.25" style="297" customWidth="1"/>
    <col min="7432" max="7432" width="11.75" style="297" customWidth="1"/>
    <col min="7433" max="7433" width="13.625" style="297" customWidth="1"/>
    <col min="7434" max="7436" width="14.75" style="297" bestFit="1" customWidth="1"/>
    <col min="7437" max="7680" width="9.125" style="297"/>
    <col min="7681" max="7681" width="7.75" style="297" customWidth="1"/>
    <col min="7682" max="7682" width="50.875" style="297" customWidth="1"/>
    <col min="7683" max="7683" width="15.25" style="297" customWidth="1"/>
    <col min="7684" max="7684" width="13" style="297" customWidth="1"/>
    <col min="7685" max="7685" width="13.25" style="297" customWidth="1"/>
    <col min="7686" max="7686" width="12.875" style="297" customWidth="1"/>
    <col min="7687" max="7687" width="13.25" style="297" customWidth="1"/>
    <col min="7688" max="7688" width="11.75" style="297" customWidth="1"/>
    <col min="7689" max="7689" width="13.625" style="297" customWidth="1"/>
    <col min="7690" max="7692" width="14.75" style="297" bestFit="1" customWidth="1"/>
    <col min="7693" max="7936" width="9.125" style="297"/>
    <col min="7937" max="7937" width="7.75" style="297" customWidth="1"/>
    <col min="7938" max="7938" width="50.875" style="297" customWidth="1"/>
    <col min="7939" max="7939" width="15.25" style="297" customWidth="1"/>
    <col min="7940" max="7940" width="13" style="297" customWidth="1"/>
    <col min="7941" max="7941" width="13.25" style="297" customWidth="1"/>
    <col min="7942" max="7942" width="12.875" style="297" customWidth="1"/>
    <col min="7943" max="7943" width="13.25" style="297" customWidth="1"/>
    <col min="7944" max="7944" width="11.75" style="297" customWidth="1"/>
    <col min="7945" max="7945" width="13.625" style="297" customWidth="1"/>
    <col min="7946" max="7948" width="14.75" style="297" bestFit="1" customWidth="1"/>
    <col min="7949" max="8192" width="9.125" style="297"/>
    <col min="8193" max="8193" width="7.75" style="297" customWidth="1"/>
    <col min="8194" max="8194" width="50.875" style="297" customWidth="1"/>
    <col min="8195" max="8195" width="15.25" style="297" customWidth="1"/>
    <col min="8196" max="8196" width="13" style="297" customWidth="1"/>
    <col min="8197" max="8197" width="13.25" style="297" customWidth="1"/>
    <col min="8198" max="8198" width="12.875" style="297" customWidth="1"/>
    <col min="8199" max="8199" width="13.25" style="297" customWidth="1"/>
    <col min="8200" max="8200" width="11.75" style="297" customWidth="1"/>
    <col min="8201" max="8201" width="13.625" style="297" customWidth="1"/>
    <col min="8202" max="8204" width="14.75" style="297" bestFit="1" customWidth="1"/>
    <col min="8205" max="8448" width="9.125" style="297"/>
    <col min="8449" max="8449" width="7.75" style="297" customWidth="1"/>
    <col min="8450" max="8450" width="50.875" style="297" customWidth="1"/>
    <col min="8451" max="8451" width="15.25" style="297" customWidth="1"/>
    <col min="8452" max="8452" width="13" style="297" customWidth="1"/>
    <col min="8453" max="8453" width="13.25" style="297" customWidth="1"/>
    <col min="8454" max="8454" width="12.875" style="297" customWidth="1"/>
    <col min="8455" max="8455" width="13.25" style="297" customWidth="1"/>
    <col min="8456" max="8456" width="11.75" style="297" customWidth="1"/>
    <col min="8457" max="8457" width="13.625" style="297" customWidth="1"/>
    <col min="8458" max="8460" width="14.75" style="297" bestFit="1" customWidth="1"/>
    <col min="8461" max="8704" width="9.125" style="297"/>
    <col min="8705" max="8705" width="7.75" style="297" customWidth="1"/>
    <col min="8706" max="8706" width="50.875" style="297" customWidth="1"/>
    <col min="8707" max="8707" width="15.25" style="297" customWidth="1"/>
    <col min="8708" max="8708" width="13" style="297" customWidth="1"/>
    <col min="8709" max="8709" width="13.25" style="297" customWidth="1"/>
    <col min="8710" max="8710" width="12.875" style="297" customWidth="1"/>
    <col min="8711" max="8711" width="13.25" style="297" customWidth="1"/>
    <col min="8712" max="8712" width="11.75" style="297" customWidth="1"/>
    <col min="8713" max="8713" width="13.625" style="297" customWidth="1"/>
    <col min="8714" max="8716" width="14.75" style="297" bestFit="1" customWidth="1"/>
    <col min="8717" max="8960" width="9.125" style="297"/>
    <col min="8961" max="8961" width="7.75" style="297" customWidth="1"/>
    <col min="8962" max="8962" width="50.875" style="297" customWidth="1"/>
    <col min="8963" max="8963" width="15.25" style="297" customWidth="1"/>
    <col min="8964" max="8964" width="13" style="297" customWidth="1"/>
    <col min="8965" max="8965" width="13.25" style="297" customWidth="1"/>
    <col min="8966" max="8966" width="12.875" style="297" customWidth="1"/>
    <col min="8967" max="8967" width="13.25" style="297" customWidth="1"/>
    <col min="8968" max="8968" width="11.75" style="297" customWidth="1"/>
    <col min="8969" max="8969" width="13.625" style="297" customWidth="1"/>
    <col min="8970" max="8972" width="14.75" style="297" bestFit="1" customWidth="1"/>
    <col min="8973" max="9216" width="9.125" style="297"/>
    <col min="9217" max="9217" width="7.75" style="297" customWidth="1"/>
    <col min="9218" max="9218" width="50.875" style="297" customWidth="1"/>
    <col min="9219" max="9219" width="15.25" style="297" customWidth="1"/>
    <col min="9220" max="9220" width="13" style="297" customWidth="1"/>
    <col min="9221" max="9221" width="13.25" style="297" customWidth="1"/>
    <col min="9222" max="9222" width="12.875" style="297" customWidth="1"/>
    <col min="9223" max="9223" width="13.25" style="297" customWidth="1"/>
    <col min="9224" max="9224" width="11.75" style="297" customWidth="1"/>
    <col min="9225" max="9225" width="13.625" style="297" customWidth="1"/>
    <col min="9226" max="9228" width="14.75" style="297" bestFit="1" customWidth="1"/>
    <col min="9229" max="9472" width="9.125" style="297"/>
    <col min="9473" max="9473" width="7.75" style="297" customWidth="1"/>
    <col min="9474" max="9474" width="50.875" style="297" customWidth="1"/>
    <col min="9475" max="9475" width="15.25" style="297" customWidth="1"/>
    <col min="9476" max="9476" width="13" style="297" customWidth="1"/>
    <col min="9477" max="9477" width="13.25" style="297" customWidth="1"/>
    <col min="9478" max="9478" width="12.875" style="297" customWidth="1"/>
    <col min="9479" max="9479" width="13.25" style="297" customWidth="1"/>
    <col min="9480" max="9480" width="11.75" style="297" customWidth="1"/>
    <col min="9481" max="9481" width="13.625" style="297" customWidth="1"/>
    <col min="9482" max="9484" width="14.75" style="297" bestFit="1" customWidth="1"/>
    <col min="9485" max="9728" width="9.125" style="297"/>
    <col min="9729" max="9729" width="7.75" style="297" customWidth="1"/>
    <col min="9730" max="9730" width="50.875" style="297" customWidth="1"/>
    <col min="9731" max="9731" width="15.25" style="297" customWidth="1"/>
    <col min="9732" max="9732" width="13" style="297" customWidth="1"/>
    <col min="9733" max="9733" width="13.25" style="297" customWidth="1"/>
    <col min="9734" max="9734" width="12.875" style="297" customWidth="1"/>
    <col min="9735" max="9735" width="13.25" style="297" customWidth="1"/>
    <col min="9736" max="9736" width="11.75" style="297" customWidth="1"/>
    <col min="9737" max="9737" width="13.625" style="297" customWidth="1"/>
    <col min="9738" max="9740" width="14.75" style="297" bestFit="1" customWidth="1"/>
    <col min="9741" max="9984" width="9.125" style="297"/>
    <col min="9985" max="9985" width="7.75" style="297" customWidth="1"/>
    <col min="9986" max="9986" width="50.875" style="297" customWidth="1"/>
    <col min="9987" max="9987" width="15.25" style="297" customWidth="1"/>
    <col min="9988" max="9988" width="13" style="297" customWidth="1"/>
    <col min="9989" max="9989" width="13.25" style="297" customWidth="1"/>
    <col min="9990" max="9990" width="12.875" style="297" customWidth="1"/>
    <col min="9991" max="9991" width="13.25" style="297" customWidth="1"/>
    <col min="9992" max="9992" width="11.75" style="297" customWidth="1"/>
    <col min="9993" max="9993" width="13.625" style="297" customWidth="1"/>
    <col min="9994" max="9996" width="14.75" style="297" bestFit="1" customWidth="1"/>
    <col min="9997" max="10240" width="9.125" style="297"/>
    <col min="10241" max="10241" width="7.75" style="297" customWidth="1"/>
    <col min="10242" max="10242" width="50.875" style="297" customWidth="1"/>
    <col min="10243" max="10243" width="15.25" style="297" customWidth="1"/>
    <col min="10244" max="10244" width="13" style="297" customWidth="1"/>
    <col min="10245" max="10245" width="13.25" style="297" customWidth="1"/>
    <col min="10246" max="10246" width="12.875" style="297" customWidth="1"/>
    <col min="10247" max="10247" width="13.25" style="297" customWidth="1"/>
    <col min="10248" max="10248" width="11.75" style="297" customWidth="1"/>
    <col min="10249" max="10249" width="13.625" style="297" customWidth="1"/>
    <col min="10250" max="10252" width="14.75" style="297" bestFit="1" customWidth="1"/>
    <col min="10253" max="10496" width="9.125" style="297"/>
    <col min="10497" max="10497" width="7.75" style="297" customWidth="1"/>
    <col min="10498" max="10498" width="50.875" style="297" customWidth="1"/>
    <col min="10499" max="10499" width="15.25" style="297" customWidth="1"/>
    <col min="10500" max="10500" width="13" style="297" customWidth="1"/>
    <col min="10501" max="10501" width="13.25" style="297" customWidth="1"/>
    <col min="10502" max="10502" width="12.875" style="297" customWidth="1"/>
    <col min="10503" max="10503" width="13.25" style="297" customWidth="1"/>
    <col min="10504" max="10504" width="11.75" style="297" customWidth="1"/>
    <col min="10505" max="10505" width="13.625" style="297" customWidth="1"/>
    <col min="10506" max="10508" width="14.75" style="297" bestFit="1" customWidth="1"/>
    <col min="10509" max="10752" width="9.125" style="297"/>
    <col min="10753" max="10753" width="7.75" style="297" customWidth="1"/>
    <col min="10754" max="10754" width="50.875" style="297" customWidth="1"/>
    <col min="10755" max="10755" width="15.25" style="297" customWidth="1"/>
    <col min="10756" max="10756" width="13" style="297" customWidth="1"/>
    <col min="10757" max="10757" width="13.25" style="297" customWidth="1"/>
    <col min="10758" max="10758" width="12.875" style="297" customWidth="1"/>
    <col min="10759" max="10759" width="13.25" style="297" customWidth="1"/>
    <col min="10760" max="10760" width="11.75" style="297" customWidth="1"/>
    <col min="10761" max="10761" width="13.625" style="297" customWidth="1"/>
    <col min="10762" max="10764" width="14.75" style="297" bestFit="1" customWidth="1"/>
    <col min="10765" max="11008" width="9.125" style="297"/>
    <col min="11009" max="11009" width="7.75" style="297" customWidth="1"/>
    <col min="11010" max="11010" width="50.875" style="297" customWidth="1"/>
    <col min="11011" max="11011" width="15.25" style="297" customWidth="1"/>
    <col min="11012" max="11012" width="13" style="297" customWidth="1"/>
    <col min="11013" max="11013" width="13.25" style="297" customWidth="1"/>
    <col min="11014" max="11014" width="12.875" style="297" customWidth="1"/>
    <col min="11015" max="11015" width="13.25" style="297" customWidth="1"/>
    <col min="11016" max="11016" width="11.75" style="297" customWidth="1"/>
    <col min="11017" max="11017" width="13.625" style="297" customWidth="1"/>
    <col min="11018" max="11020" width="14.75" style="297" bestFit="1" customWidth="1"/>
    <col min="11021" max="11264" width="9.125" style="297"/>
    <col min="11265" max="11265" width="7.75" style="297" customWidth="1"/>
    <col min="11266" max="11266" width="50.875" style="297" customWidth="1"/>
    <col min="11267" max="11267" width="15.25" style="297" customWidth="1"/>
    <col min="11268" max="11268" width="13" style="297" customWidth="1"/>
    <col min="11269" max="11269" width="13.25" style="297" customWidth="1"/>
    <col min="11270" max="11270" width="12.875" style="297" customWidth="1"/>
    <col min="11271" max="11271" width="13.25" style="297" customWidth="1"/>
    <col min="11272" max="11272" width="11.75" style="297" customWidth="1"/>
    <col min="11273" max="11273" width="13.625" style="297" customWidth="1"/>
    <col min="11274" max="11276" width="14.75" style="297" bestFit="1" customWidth="1"/>
    <col min="11277" max="11520" width="9.125" style="297"/>
    <col min="11521" max="11521" width="7.75" style="297" customWidth="1"/>
    <col min="11522" max="11522" width="50.875" style="297" customWidth="1"/>
    <col min="11523" max="11523" width="15.25" style="297" customWidth="1"/>
    <col min="11524" max="11524" width="13" style="297" customWidth="1"/>
    <col min="11525" max="11525" width="13.25" style="297" customWidth="1"/>
    <col min="11526" max="11526" width="12.875" style="297" customWidth="1"/>
    <col min="11527" max="11527" width="13.25" style="297" customWidth="1"/>
    <col min="11528" max="11528" width="11.75" style="297" customWidth="1"/>
    <col min="11529" max="11529" width="13.625" style="297" customWidth="1"/>
    <col min="11530" max="11532" width="14.75" style="297" bestFit="1" customWidth="1"/>
    <col min="11533" max="11776" width="9.125" style="297"/>
    <col min="11777" max="11777" width="7.75" style="297" customWidth="1"/>
    <col min="11778" max="11778" width="50.875" style="297" customWidth="1"/>
    <col min="11779" max="11779" width="15.25" style="297" customWidth="1"/>
    <col min="11780" max="11780" width="13" style="297" customWidth="1"/>
    <col min="11781" max="11781" width="13.25" style="297" customWidth="1"/>
    <col min="11782" max="11782" width="12.875" style="297" customWidth="1"/>
    <col min="11783" max="11783" width="13.25" style="297" customWidth="1"/>
    <col min="11784" max="11784" width="11.75" style="297" customWidth="1"/>
    <col min="11785" max="11785" width="13.625" style="297" customWidth="1"/>
    <col min="11786" max="11788" width="14.75" style="297" bestFit="1" customWidth="1"/>
    <col min="11789" max="12032" width="9.125" style="297"/>
    <col min="12033" max="12033" width="7.75" style="297" customWidth="1"/>
    <col min="12034" max="12034" width="50.875" style="297" customWidth="1"/>
    <col min="12035" max="12035" width="15.25" style="297" customWidth="1"/>
    <col min="12036" max="12036" width="13" style="297" customWidth="1"/>
    <col min="12037" max="12037" width="13.25" style="297" customWidth="1"/>
    <col min="12038" max="12038" width="12.875" style="297" customWidth="1"/>
    <col min="12039" max="12039" width="13.25" style="297" customWidth="1"/>
    <col min="12040" max="12040" width="11.75" style="297" customWidth="1"/>
    <col min="12041" max="12041" width="13.625" style="297" customWidth="1"/>
    <col min="12042" max="12044" width="14.75" style="297" bestFit="1" customWidth="1"/>
    <col min="12045" max="12288" width="9.125" style="297"/>
    <col min="12289" max="12289" width="7.75" style="297" customWidth="1"/>
    <col min="12290" max="12290" width="50.875" style="297" customWidth="1"/>
    <col min="12291" max="12291" width="15.25" style="297" customWidth="1"/>
    <col min="12292" max="12292" width="13" style="297" customWidth="1"/>
    <col min="12293" max="12293" width="13.25" style="297" customWidth="1"/>
    <col min="12294" max="12294" width="12.875" style="297" customWidth="1"/>
    <col min="12295" max="12295" width="13.25" style="297" customWidth="1"/>
    <col min="12296" max="12296" width="11.75" style="297" customWidth="1"/>
    <col min="12297" max="12297" width="13.625" style="297" customWidth="1"/>
    <col min="12298" max="12300" width="14.75" style="297" bestFit="1" customWidth="1"/>
    <col min="12301" max="12544" width="9.125" style="297"/>
    <col min="12545" max="12545" width="7.75" style="297" customWidth="1"/>
    <col min="12546" max="12546" width="50.875" style="297" customWidth="1"/>
    <col min="12547" max="12547" width="15.25" style="297" customWidth="1"/>
    <col min="12548" max="12548" width="13" style="297" customWidth="1"/>
    <col min="12549" max="12549" width="13.25" style="297" customWidth="1"/>
    <col min="12550" max="12550" width="12.875" style="297" customWidth="1"/>
    <col min="12551" max="12551" width="13.25" style="297" customWidth="1"/>
    <col min="12552" max="12552" width="11.75" style="297" customWidth="1"/>
    <col min="12553" max="12553" width="13.625" style="297" customWidth="1"/>
    <col min="12554" max="12556" width="14.75" style="297" bestFit="1" customWidth="1"/>
    <col min="12557" max="12800" width="9.125" style="297"/>
    <col min="12801" max="12801" width="7.75" style="297" customWidth="1"/>
    <col min="12802" max="12802" width="50.875" style="297" customWidth="1"/>
    <col min="12803" max="12803" width="15.25" style="297" customWidth="1"/>
    <col min="12804" max="12804" width="13" style="297" customWidth="1"/>
    <col min="12805" max="12805" width="13.25" style="297" customWidth="1"/>
    <col min="12806" max="12806" width="12.875" style="297" customWidth="1"/>
    <col min="12807" max="12807" width="13.25" style="297" customWidth="1"/>
    <col min="12808" max="12808" width="11.75" style="297" customWidth="1"/>
    <col min="12809" max="12809" width="13.625" style="297" customWidth="1"/>
    <col min="12810" max="12812" width="14.75" style="297" bestFit="1" customWidth="1"/>
    <col min="12813" max="13056" width="9.125" style="297"/>
    <col min="13057" max="13057" width="7.75" style="297" customWidth="1"/>
    <col min="13058" max="13058" width="50.875" style="297" customWidth="1"/>
    <col min="13059" max="13059" width="15.25" style="297" customWidth="1"/>
    <col min="13060" max="13060" width="13" style="297" customWidth="1"/>
    <col min="13061" max="13061" width="13.25" style="297" customWidth="1"/>
    <col min="13062" max="13062" width="12.875" style="297" customWidth="1"/>
    <col min="13063" max="13063" width="13.25" style="297" customWidth="1"/>
    <col min="13064" max="13064" width="11.75" style="297" customWidth="1"/>
    <col min="13065" max="13065" width="13.625" style="297" customWidth="1"/>
    <col min="13066" max="13068" width="14.75" style="297" bestFit="1" customWidth="1"/>
    <col min="13069" max="13312" width="9.125" style="297"/>
    <col min="13313" max="13313" width="7.75" style="297" customWidth="1"/>
    <col min="13314" max="13314" width="50.875" style="297" customWidth="1"/>
    <col min="13315" max="13315" width="15.25" style="297" customWidth="1"/>
    <col min="13316" max="13316" width="13" style="297" customWidth="1"/>
    <col min="13317" max="13317" width="13.25" style="297" customWidth="1"/>
    <col min="13318" max="13318" width="12.875" style="297" customWidth="1"/>
    <col min="13319" max="13319" width="13.25" style="297" customWidth="1"/>
    <col min="13320" max="13320" width="11.75" style="297" customWidth="1"/>
    <col min="13321" max="13321" width="13.625" style="297" customWidth="1"/>
    <col min="13322" max="13324" width="14.75" style="297" bestFit="1" customWidth="1"/>
    <col min="13325" max="13568" width="9.125" style="297"/>
    <col min="13569" max="13569" width="7.75" style="297" customWidth="1"/>
    <col min="13570" max="13570" width="50.875" style="297" customWidth="1"/>
    <col min="13571" max="13571" width="15.25" style="297" customWidth="1"/>
    <col min="13572" max="13572" width="13" style="297" customWidth="1"/>
    <col min="13573" max="13573" width="13.25" style="297" customWidth="1"/>
    <col min="13574" max="13574" width="12.875" style="297" customWidth="1"/>
    <col min="13575" max="13575" width="13.25" style="297" customWidth="1"/>
    <col min="13576" max="13576" width="11.75" style="297" customWidth="1"/>
    <col min="13577" max="13577" width="13.625" style="297" customWidth="1"/>
    <col min="13578" max="13580" width="14.75" style="297" bestFit="1" customWidth="1"/>
    <col min="13581" max="13824" width="9.125" style="297"/>
    <col min="13825" max="13825" width="7.75" style="297" customWidth="1"/>
    <col min="13826" max="13826" width="50.875" style="297" customWidth="1"/>
    <col min="13827" max="13827" width="15.25" style="297" customWidth="1"/>
    <col min="13828" max="13828" width="13" style="297" customWidth="1"/>
    <col min="13829" max="13829" width="13.25" style="297" customWidth="1"/>
    <col min="13830" max="13830" width="12.875" style="297" customWidth="1"/>
    <col min="13831" max="13831" width="13.25" style="297" customWidth="1"/>
    <col min="13832" max="13832" width="11.75" style="297" customWidth="1"/>
    <col min="13833" max="13833" width="13.625" style="297" customWidth="1"/>
    <col min="13834" max="13836" width="14.75" style="297" bestFit="1" customWidth="1"/>
    <col min="13837" max="14080" width="9.125" style="297"/>
    <col min="14081" max="14081" width="7.75" style="297" customWidth="1"/>
    <col min="14082" max="14082" width="50.875" style="297" customWidth="1"/>
    <col min="14083" max="14083" width="15.25" style="297" customWidth="1"/>
    <col min="14084" max="14084" width="13" style="297" customWidth="1"/>
    <col min="14085" max="14085" width="13.25" style="297" customWidth="1"/>
    <col min="14086" max="14086" width="12.875" style="297" customWidth="1"/>
    <col min="14087" max="14087" width="13.25" style="297" customWidth="1"/>
    <col min="14088" max="14088" width="11.75" style="297" customWidth="1"/>
    <col min="14089" max="14089" width="13.625" style="297" customWidth="1"/>
    <col min="14090" max="14092" width="14.75" style="297" bestFit="1" customWidth="1"/>
    <col min="14093" max="14336" width="9.125" style="297"/>
    <col min="14337" max="14337" width="7.75" style="297" customWidth="1"/>
    <col min="14338" max="14338" width="50.875" style="297" customWidth="1"/>
    <col min="14339" max="14339" width="15.25" style="297" customWidth="1"/>
    <col min="14340" max="14340" width="13" style="297" customWidth="1"/>
    <col min="14341" max="14341" width="13.25" style="297" customWidth="1"/>
    <col min="14342" max="14342" width="12.875" style="297" customWidth="1"/>
    <col min="14343" max="14343" width="13.25" style="297" customWidth="1"/>
    <col min="14344" max="14344" width="11.75" style="297" customWidth="1"/>
    <col min="14345" max="14345" width="13.625" style="297" customWidth="1"/>
    <col min="14346" max="14348" width="14.75" style="297" bestFit="1" customWidth="1"/>
    <col min="14349" max="14592" width="9.125" style="297"/>
    <col min="14593" max="14593" width="7.75" style="297" customWidth="1"/>
    <col min="14594" max="14594" width="50.875" style="297" customWidth="1"/>
    <col min="14595" max="14595" width="15.25" style="297" customWidth="1"/>
    <col min="14596" max="14596" width="13" style="297" customWidth="1"/>
    <col min="14597" max="14597" width="13.25" style="297" customWidth="1"/>
    <col min="14598" max="14598" width="12.875" style="297" customWidth="1"/>
    <col min="14599" max="14599" width="13.25" style="297" customWidth="1"/>
    <col min="14600" max="14600" width="11.75" style="297" customWidth="1"/>
    <col min="14601" max="14601" width="13.625" style="297" customWidth="1"/>
    <col min="14602" max="14604" width="14.75" style="297" bestFit="1" customWidth="1"/>
    <col min="14605" max="14848" width="9.125" style="297"/>
    <col min="14849" max="14849" width="7.75" style="297" customWidth="1"/>
    <col min="14850" max="14850" width="50.875" style="297" customWidth="1"/>
    <col min="14851" max="14851" width="15.25" style="297" customWidth="1"/>
    <col min="14852" max="14852" width="13" style="297" customWidth="1"/>
    <col min="14853" max="14853" width="13.25" style="297" customWidth="1"/>
    <col min="14854" max="14854" width="12.875" style="297" customWidth="1"/>
    <col min="14855" max="14855" width="13.25" style="297" customWidth="1"/>
    <col min="14856" max="14856" width="11.75" style="297" customWidth="1"/>
    <col min="14857" max="14857" width="13.625" style="297" customWidth="1"/>
    <col min="14858" max="14860" width="14.75" style="297" bestFit="1" customWidth="1"/>
    <col min="14861" max="15104" width="9.125" style="297"/>
    <col min="15105" max="15105" width="7.75" style="297" customWidth="1"/>
    <col min="15106" max="15106" width="50.875" style="297" customWidth="1"/>
    <col min="15107" max="15107" width="15.25" style="297" customWidth="1"/>
    <col min="15108" max="15108" width="13" style="297" customWidth="1"/>
    <col min="15109" max="15109" width="13.25" style="297" customWidth="1"/>
    <col min="15110" max="15110" width="12.875" style="297" customWidth="1"/>
    <col min="15111" max="15111" width="13.25" style="297" customWidth="1"/>
    <col min="15112" max="15112" width="11.75" style="297" customWidth="1"/>
    <col min="15113" max="15113" width="13.625" style="297" customWidth="1"/>
    <col min="15114" max="15116" width="14.75" style="297" bestFit="1" customWidth="1"/>
    <col min="15117" max="15360" width="9.125" style="297"/>
    <col min="15361" max="15361" width="7.75" style="297" customWidth="1"/>
    <col min="15362" max="15362" width="50.875" style="297" customWidth="1"/>
    <col min="15363" max="15363" width="15.25" style="297" customWidth="1"/>
    <col min="15364" max="15364" width="13" style="297" customWidth="1"/>
    <col min="15365" max="15365" width="13.25" style="297" customWidth="1"/>
    <col min="15366" max="15366" width="12.875" style="297" customWidth="1"/>
    <col min="15367" max="15367" width="13.25" style="297" customWidth="1"/>
    <col min="15368" max="15368" width="11.75" style="297" customWidth="1"/>
    <col min="15369" max="15369" width="13.625" style="297" customWidth="1"/>
    <col min="15370" max="15372" width="14.75" style="297" bestFit="1" customWidth="1"/>
    <col min="15373" max="15616" width="9.125" style="297"/>
    <col min="15617" max="15617" width="7.75" style="297" customWidth="1"/>
    <col min="15618" max="15618" width="50.875" style="297" customWidth="1"/>
    <col min="15619" max="15619" width="15.25" style="297" customWidth="1"/>
    <col min="15620" max="15620" width="13" style="297" customWidth="1"/>
    <col min="15621" max="15621" width="13.25" style="297" customWidth="1"/>
    <col min="15622" max="15622" width="12.875" style="297" customWidth="1"/>
    <col min="15623" max="15623" width="13.25" style="297" customWidth="1"/>
    <col min="15624" max="15624" width="11.75" style="297" customWidth="1"/>
    <col min="15625" max="15625" width="13.625" style="297" customWidth="1"/>
    <col min="15626" max="15628" width="14.75" style="297" bestFit="1" customWidth="1"/>
    <col min="15629" max="15872" width="9.125" style="297"/>
    <col min="15873" max="15873" width="7.75" style="297" customWidth="1"/>
    <col min="15874" max="15874" width="50.875" style="297" customWidth="1"/>
    <col min="15875" max="15875" width="15.25" style="297" customWidth="1"/>
    <col min="15876" max="15876" width="13" style="297" customWidth="1"/>
    <col min="15877" max="15877" width="13.25" style="297" customWidth="1"/>
    <col min="15878" max="15878" width="12.875" style="297" customWidth="1"/>
    <col min="15879" max="15879" width="13.25" style="297" customWidth="1"/>
    <col min="15880" max="15880" width="11.75" style="297" customWidth="1"/>
    <col min="15881" max="15881" width="13.625" style="297" customWidth="1"/>
    <col min="15882" max="15884" width="14.75" style="297" bestFit="1" customWidth="1"/>
    <col min="15885" max="16128" width="9.125" style="297"/>
    <col min="16129" max="16129" width="7.75" style="297" customWidth="1"/>
    <col min="16130" max="16130" width="50.875" style="297" customWidth="1"/>
    <col min="16131" max="16131" width="15.25" style="297" customWidth="1"/>
    <col min="16132" max="16132" width="13" style="297" customWidth="1"/>
    <col min="16133" max="16133" width="13.25" style="297" customWidth="1"/>
    <col min="16134" max="16134" width="12.875" style="297" customWidth="1"/>
    <col min="16135" max="16135" width="13.25" style="297" customWidth="1"/>
    <col min="16136" max="16136" width="11.75" style="297" customWidth="1"/>
    <col min="16137" max="16137" width="13.625" style="297" customWidth="1"/>
    <col min="16138" max="16140" width="14.75" style="297" bestFit="1" customWidth="1"/>
    <col min="16141" max="16384" width="9.125" style="297"/>
  </cols>
  <sheetData>
    <row r="1" spans="1:13" ht="41.25" customHeight="1">
      <c r="G1" s="538" t="s">
        <v>308</v>
      </c>
      <c r="H1" s="538"/>
      <c r="I1" s="538"/>
    </row>
    <row r="5" spans="1:13" ht="38.25" customHeight="1">
      <c r="A5" s="539" t="s">
        <v>426</v>
      </c>
      <c r="B5" s="539"/>
      <c r="C5" s="539"/>
      <c r="D5" s="539"/>
      <c r="E5" s="539"/>
      <c r="F5" s="539"/>
      <c r="G5" s="539"/>
      <c r="H5" s="539"/>
      <c r="I5" s="539"/>
    </row>
    <row r="8" spans="1:13" s="312" customFormat="1" ht="54" customHeight="1">
      <c r="A8" s="540" t="s">
        <v>234</v>
      </c>
      <c r="B8" s="540" t="s">
        <v>235</v>
      </c>
      <c r="C8" s="540" t="s">
        <v>309</v>
      </c>
      <c r="D8" s="541" t="s">
        <v>359</v>
      </c>
      <c r="E8" s="541"/>
      <c r="F8" s="541" t="s">
        <v>360</v>
      </c>
      <c r="G8" s="541"/>
      <c r="H8" s="541" t="s">
        <v>361</v>
      </c>
      <c r="I8" s="541"/>
    </row>
    <row r="9" spans="1:13" s="314" customFormat="1" ht="36" customHeight="1">
      <c r="A9" s="540"/>
      <c r="B9" s="540"/>
      <c r="C9" s="540"/>
      <c r="D9" s="383" t="s">
        <v>43</v>
      </c>
      <c r="E9" s="383" t="s">
        <v>44</v>
      </c>
      <c r="F9" s="383" t="s">
        <v>43</v>
      </c>
      <c r="G9" s="383" t="s">
        <v>44</v>
      </c>
      <c r="H9" s="383" t="s">
        <v>43</v>
      </c>
      <c r="I9" s="383" t="s">
        <v>44</v>
      </c>
    </row>
    <row r="10" spans="1:13" s="314" customFormat="1" ht="20.25" customHeight="1">
      <c r="A10" s="396" t="s">
        <v>41</v>
      </c>
      <c r="B10" s="316" t="s">
        <v>310</v>
      </c>
      <c r="C10" s="315"/>
      <c r="D10" s="384"/>
      <c r="E10" s="384"/>
      <c r="F10" s="384"/>
      <c r="G10" s="384"/>
      <c r="H10" s="384"/>
      <c r="I10" s="384"/>
    </row>
    <row r="11" spans="1:13" s="314" customFormat="1" ht="49.5" customHeight="1">
      <c r="A11" s="396" t="s">
        <v>83</v>
      </c>
      <c r="B11" s="316" t="s">
        <v>311</v>
      </c>
      <c r="C11" s="313" t="s">
        <v>312</v>
      </c>
      <c r="D11" s="437">
        <v>391.96999999999997</v>
      </c>
      <c r="E11" s="437">
        <v>406.08</v>
      </c>
      <c r="F11" s="437">
        <v>406.08</v>
      </c>
      <c r="G11" s="437">
        <v>423.54</v>
      </c>
      <c r="H11" s="437">
        <v>1491.4539716164345</v>
      </c>
      <c r="I11" s="385">
        <v>1491.4539716164343</v>
      </c>
      <c r="K11" s="317"/>
      <c r="L11" s="317"/>
    </row>
    <row r="12" spans="1:13" s="314" customFormat="1" ht="64.5" customHeight="1">
      <c r="A12" s="396" t="s">
        <v>84</v>
      </c>
      <c r="B12" s="316" t="s">
        <v>313</v>
      </c>
      <c r="C12" s="313" t="s">
        <v>312</v>
      </c>
      <c r="D12" s="437">
        <v>339.31971999019612</v>
      </c>
      <c r="E12" s="437">
        <v>382.77769774968817</v>
      </c>
      <c r="F12" s="437">
        <v>321.40000000000003</v>
      </c>
      <c r="G12" s="437">
        <v>411.96</v>
      </c>
      <c r="H12" s="437">
        <v>1010.640729180009</v>
      </c>
      <c r="I12" s="437">
        <v>1010.640729180009</v>
      </c>
      <c r="J12" s="318"/>
      <c r="K12" s="319"/>
      <c r="L12" s="317"/>
    </row>
    <row r="13" spans="1:13" s="314" customFormat="1" ht="33.75" customHeight="1">
      <c r="A13" s="396" t="s">
        <v>74</v>
      </c>
      <c r="B13" s="316" t="s">
        <v>314</v>
      </c>
      <c r="C13" s="313" t="s">
        <v>312</v>
      </c>
      <c r="D13" s="325"/>
      <c r="E13" s="325"/>
      <c r="F13" s="325"/>
      <c r="G13" s="325"/>
      <c r="H13" s="325"/>
      <c r="I13" s="325"/>
      <c r="K13" s="320"/>
      <c r="L13" s="321"/>
      <c r="M13" s="322"/>
    </row>
    <row r="14" spans="1:13" s="314" customFormat="1" ht="15">
      <c r="A14" s="532"/>
      <c r="B14" s="534" t="s">
        <v>17</v>
      </c>
      <c r="C14" s="536" t="s">
        <v>312</v>
      </c>
      <c r="D14" s="530">
        <v>842.27</v>
      </c>
      <c r="E14" s="530">
        <v>968.6</v>
      </c>
      <c r="F14" s="530">
        <v>968.6</v>
      </c>
      <c r="G14" s="530">
        <v>1060</v>
      </c>
      <c r="H14" s="530">
        <v>1853.1172757006568</v>
      </c>
      <c r="I14" s="530">
        <v>1853.1172757006568</v>
      </c>
      <c r="J14" s="322"/>
      <c r="K14" s="320"/>
      <c r="L14" s="317"/>
    </row>
    <row r="15" spans="1:13" s="314" customFormat="1" ht="6.75" customHeight="1">
      <c r="A15" s="533"/>
      <c r="B15" s="535"/>
      <c r="C15" s="537"/>
      <c r="D15" s="531"/>
      <c r="E15" s="531"/>
      <c r="F15" s="531"/>
      <c r="G15" s="531"/>
      <c r="H15" s="531">
        <v>0</v>
      </c>
      <c r="I15" s="531">
        <v>620.48616245839469</v>
      </c>
      <c r="J15" s="322"/>
      <c r="K15" s="323"/>
      <c r="L15" s="321"/>
    </row>
    <row r="16" spans="1:13" s="314" customFormat="1" ht="19.5" customHeight="1">
      <c r="A16" s="396"/>
      <c r="B16" s="316" t="s">
        <v>18</v>
      </c>
      <c r="C16" s="313" t="s">
        <v>312</v>
      </c>
      <c r="D16" s="325">
        <v>373.23</v>
      </c>
      <c r="E16" s="325">
        <v>441.82</v>
      </c>
      <c r="F16" s="325">
        <v>441.82</v>
      </c>
      <c r="G16" s="325">
        <v>860.24</v>
      </c>
      <c r="H16" s="325">
        <v>2239.479195118719</v>
      </c>
      <c r="I16" s="325">
        <v>2239.4791951187194</v>
      </c>
      <c r="J16" s="322"/>
      <c r="K16" s="320"/>
      <c r="L16" s="320"/>
    </row>
    <row r="17" spans="1:12" s="314" customFormat="1" ht="20.25" customHeight="1">
      <c r="A17" s="396"/>
      <c r="B17" s="316" t="s">
        <v>19</v>
      </c>
      <c r="C17" s="315" t="s">
        <v>312</v>
      </c>
      <c r="D17" s="325">
        <v>280.75666666666666</v>
      </c>
      <c r="E17" s="325">
        <v>322.86666666666667</v>
      </c>
      <c r="F17" s="325">
        <v>322.87</v>
      </c>
      <c r="G17" s="325">
        <v>353.33</v>
      </c>
      <c r="H17" s="325">
        <v>617.70575856688561</v>
      </c>
      <c r="I17" s="325">
        <v>617.70575856688561</v>
      </c>
      <c r="J17" s="322"/>
      <c r="K17" s="320"/>
      <c r="L17" s="320"/>
    </row>
    <row r="18" spans="1:12" s="307" customFormat="1" ht="17.25" customHeight="1">
      <c r="A18" s="324" t="s">
        <v>315</v>
      </c>
    </row>
    <row r="19" spans="1:12" s="307" customFormat="1" ht="17.25" customHeight="1">
      <c r="A19" s="324"/>
    </row>
  </sheetData>
  <mergeCells count="17">
    <mergeCell ref="G1:I1"/>
    <mergeCell ref="A5:I5"/>
    <mergeCell ref="A8:A9"/>
    <mergeCell ref="B8:B9"/>
    <mergeCell ref="C8:C9"/>
    <mergeCell ref="D8:E8"/>
    <mergeCell ref="F8:G8"/>
    <mergeCell ref="H8:I8"/>
    <mergeCell ref="G14:G15"/>
    <mergeCell ref="H14:H15"/>
    <mergeCell ref="I14:I15"/>
    <mergeCell ref="A14:A15"/>
    <mergeCell ref="B14:B15"/>
    <mergeCell ref="C14:C15"/>
    <mergeCell ref="D14:D15"/>
    <mergeCell ref="E14:E15"/>
    <mergeCell ref="F14:F15"/>
  </mergeCells>
  <pageMargins left="0.70866141732283472" right="0.70866141732283472" top="0.74803149606299213" bottom="0.74803149606299213" header="0.31496062992125984" footer="0.31496062992125984"/>
  <pageSetup paperSize="9" scale="8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2:AV156"/>
  <sheetViews>
    <sheetView view="pageBreakPreview" topLeftCell="E1" zoomScale="80" zoomScaleNormal="85" zoomScaleSheetLayoutView="80" workbookViewId="0">
      <pane ySplit="9" topLeftCell="A108" activePane="bottomLeft" state="frozen"/>
      <selection activeCell="I32" sqref="I32"/>
      <selection pane="bottomLeft" activeCell="G47" sqref="G47:G48"/>
    </sheetView>
  </sheetViews>
  <sheetFormatPr defaultColWidth="9.125" defaultRowHeight="15" outlineLevelRow="1"/>
  <cols>
    <col min="1" max="2" width="9.125" style="39" hidden="1" customWidth="1"/>
    <col min="3" max="3" width="3.375" style="39" bestFit="1" customWidth="1"/>
    <col min="4" max="4" width="13.125" style="39" customWidth="1"/>
    <col min="5" max="5" width="43" style="39" customWidth="1"/>
    <col min="6" max="6" width="13.375" style="40" customWidth="1"/>
    <col min="7" max="8" width="14.875" style="39" customWidth="1"/>
    <col min="9" max="14" width="15.125" style="39" customWidth="1"/>
    <col min="15" max="15" width="14.125" style="39" customWidth="1"/>
    <col min="16" max="16" width="15.875" style="39" customWidth="1"/>
    <col min="17" max="17" width="14.75" style="39" customWidth="1"/>
    <col min="18" max="18" width="14.25" style="39" customWidth="1"/>
    <col min="19" max="20" width="16.125" style="39" customWidth="1"/>
    <col min="21" max="21" width="16.125" style="39" hidden="1" customWidth="1"/>
    <col min="22" max="22" width="16" style="39" hidden="1" customWidth="1"/>
    <col min="23" max="35" width="11.75" style="39" hidden="1" customWidth="1"/>
    <col min="36" max="36" width="37" style="39" customWidth="1"/>
    <col min="37" max="37" width="12.75" style="39" customWidth="1"/>
    <col min="38" max="38" width="14" style="39" customWidth="1"/>
    <col min="39" max="39" width="12.25" style="39" customWidth="1"/>
    <col min="40" max="40" width="13.25" style="39" customWidth="1"/>
    <col min="41" max="41" width="14.25" style="39" customWidth="1"/>
    <col min="42" max="42" width="13.75" style="39" bestFit="1" customWidth="1"/>
    <col min="43" max="43" width="15.75" style="39" customWidth="1"/>
    <col min="44" max="44" width="13.25" style="39" customWidth="1"/>
    <col min="45" max="45" width="12.875" style="39" customWidth="1"/>
    <col min="46" max="46" width="15.375" style="39" customWidth="1"/>
    <col min="47" max="47" width="17.25" style="39" customWidth="1"/>
    <col min="48" max="16384" width="9.125" style="39"/>
  </cols>
  <sheetData>
    <row r="2" spans="1:40">
      <c r="I2" s="254"/>
      <c r="M2" s="136"/>
      <c r="O2" s="254"/>
      <c r="R2" s="233"/>
    </row>
    <row r="3" spans="1:40">
      <c r="D3" s="41"/>
      <c r="E3" s="41"/>
      <c r="F3" s="42"/>
      <c r="H3" s="401"/>
      <c r="I3" s="401"/>
      <c r="J3" s="398"/>
      <c r="O3" s="254"/>
    </row>
    <row r="4" spans="1:40" ht="21" customHeight="1">
      <c r="D4" s="545" t="s">
        <v>88</v>
      </c>
      <c r="E4" s="545"/>
      <c r="F4" s="545"/>
      <c r="G4" s="233"/>
      <c r="H4" s="400"/>
      <c r="I4" s="401"/>
      <c r="J4" s="398"/>
      <c r="K4" s="233"/>
      <c r="L4" s="233"/>
      <c r="M4" s="233"/>
      <c r="N4" s="262"/>
      <c r="O4" s="262"/>
      <c r="P4" s="262"/>
      <c r="Q4" s="262"/>
      <c r="R4" s="262"/>
      <c r="S4" s="262"/>
      <c r="V4" s="43" t="s">
        <v>148</v>
      </c>
    </row>
    <row r="5" spans="1:40">
      <c r="D5" s="44"/>
      <c r="E5" s="44"/>
      <c r="F5" s="45"/>
      <c r="G5" s="46"/>
      <c r="H5" s="402"/>
      <c r="I5" s="402"/>
      <c r="J5" s="398"/>
      <c r="K5" s="399"/>
      <c r="L5" s="41"/>
      <c r="M5" s="399"/>
      <c r="N5" s="41"/>
      <c r="O5" s="41"/>
      <c r="P5" s="41"/>
      <c r="Q5" s="41"/>
      <c r="R5" s="41"/>
      <c r="S5" s="41"/>
      <c r="T5" s="41"/>
      <c r="U5" s="41"/>
      <c r="V5" s="46" t="s">
        <v>89</v>
      </c>
      <c r="W5" s="41"/>
      <c r="X5" s="41"/>
      <c r="Y5" s="41"/>
      <c r="Z5" s="41"/>
      <c r="AA5" s="41"/>
      <c r="AB5" s="41"/>
      <c r="AC5" s="41"/>
      <c r="AD5" s="41"/>
      <c r="AE5" s="41"/>
      <c r="AF5" s="41"/>
      <c r="AG5" s="41"/>
      <c r="AH5" s="41"/>
      <c r="AI5" s="41"/>
      <c r="AJ5" s="41"/>
      <c r="AK5" s="41"/>
    </row>
    <row r="6" spans="1:40">
      <c r="D6" s="546" t="s">
        <v>90</v>
      </c>
      <c r="E6" s="546" t="s">
        <v>4</v>
      </c>
      <c r="F6" s="549" t="s">
        <v>49</v>
      </c>
      <c r="G6" s="552" t="s">
        <v>363</v>
      </c>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144"/>
      <c r="AJ6" s="144"/>
      <c r="AK6" s="144"/>
      <c r="AL6" s="47"/>
    </row>
    <row r="7" spans="1:40" s="40" customFormat="1">
      <c r="D7" s="547"/>
      <c r="E7" s="547"/>
      <c r="F7" s="550"/>
      <c r="G7" s="542" t="s">
        <v>136</v>
      </c>
      <c r="H7" s="542"/>
      <c r="I7" s="542"/>
      <c r="J7" s="542"/>
      <c r="K7" s="542"/>
      <c r="L7" s="542"/>
      <c r="M7" s="542"/>
      <c r="N7" s="542"/>
      <c r="O7" s="542"/>
      <c r="P7" s="542"/>
      <c r="Q7" s="542"/>
      <c r="R7" s="542"/>
      <c r="S7" s="542"/>
      <c r="T7" s="178"/>
      <c r="U7" s="178"/>
      <c r="V7" s="543" t="s">
        <v>91</v>
      </c>
      <c r="W7" s="543"/>
      <c r="X7" s="543"/>
      <c r="Y7" s="543"/>
      <c r="Z7" s="543"/>
      <c r="AA7" s="543"/>
      <c r="AB7" s="543"/>
      <c r="AC7" s="543"/>
      <c r="AD7" s="543"/>
      <c r="AE7" s="543"/>
      <c r="AF7" s="543"/>
      <c r="AG7" s="543"/>
      <c r="AH7" s="544"/>
      <c r="AI7" s="145"/>
      <c r="AJ7" s="145"/>
      <c r="AK7" s="145"/>
      <c r="AL7" s="48"/>
    </row>
    <row r="8" spans="1:40" s="40" customFormat="1" ht="22.5">
      <c r="D8" s="547"/>
      <c r="E8" s="547"/>
      <c r="F8" s="550"/>
      <c r="G8" s="49" t="s">
        <v>92</v>
      </c>
      <c r="H8" s="50" t="s">
        <v>377</v>
      </c>
      <c r="I8" s="50" t="s">
        <v>378</v>
      </c>
      <c r="J8" s="50" t="s">
        <v>379</v>
      </c>
      <c r="K8" s="50" t="s">
        <v>380</v>
      </c>
      <c r="L8" s="50" t="s">
        <v>381</v>
      </c>
      <c r="M8" s="50" t="s">
        <v>382</v>
      </c>
      <c r="N8" s="50" t="s">
        <v>383</v>
      </c>
      <c r="O8" s="50" t="s">
        <v>384</v>
      </c>
      <c r="P8" s="50" t="s">
        <v>385</v>
      </c>
      <c r="Q8" s="50" t="s">
        <v>386</v>
      </c>
      <c r="R8" s="50" t="s">
        <v>387</v>
      </c>
      <c r="S8" s="50" t="s">
        <v>388</v>
      </c>
      <c r="T8" s="50"/>
      <c r="U8" s="50"/>
      <c r="V8" s="50" t="str">
        <f>G8</f>
        <v>ИТОГО год</v>
      </c>
      <c r="W8" s="50" t="s">
        <v>118</v>
      </c>
      <c r="X8" s="50" t="s">
        <v>119</v>
      </c>
      <c r="Y8" s="50" t="s">
        <v>120</v>
      </c>
      <c r="Z8" s="50" t="s">
        <v>121</v>
      </c>
      <c r="AA8" s="50" t="s">
        <v>122</v>
      </c>
      <c r="AB8" s="50" t="s">
        <v>123</v>
      </c>
      <c r="AC8" s="50" t="s">
        <v>124</v>
      </c>
      <c r="AD8" s="50" t="s">
        <v>125</v>
      </c>
      <c r="AE8" s="50" t="s">
        <v>126</v>
      </c>
      <c r="AF8" s="50" t="s">
        <v>127</v>
      </c>
      <c r="AG8" s="50" t="s">
        <v>128</v>
      </c>
      <c r="AH8" s="50" t="s">
        <v>129</v>
      </c>
      <c r="AI8" s="50"/>
      <c r="AJ8" s="39"/>
      <c r="AK8" s="39"/>
      <c r="AL8" s="40">
        <f>(AL12-AL15)*AL18</f>
        <v>-489.60933503000075</v>
      </c>
      <c r="AM8" s="80">
        <f>(AM12-AM15)*AM18</f>
        <v>-997.33288607999862</v>
      </c>
    </row>
    <row r="9" spans="1:40">
      <c r="D9" s="548"/>
      <c r="E9" s="548"/>
      <c r="F9" s="551"/>
      <c r="G9" s="49"/>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145"/>
      <c r="AJ9" s="145"/>
      <c r="AK9" s="145"/>
      <c r="AL9" s="47"/>
    </row>
    <row r="10" spans="1:40">
      <c r="D10" s="51">
        <v>1</v>
      </c>
      <c r="E10" s="51">
        <f t="shared" ref="E10:AH10" si="0">D10+1</f>
        <v>2</v>
      </c>
      <c r="F10" s="51">
        <f t="shared" si="0"/>
        <v>3</v>
      </c>
      <c r="G10" s="51">
        <f t="shared" si="0"/>
        <v>4</v>
      </c>
      <c r="H10" s="51">
        <f t="shared" si="0"/>
        <v>5</v>
      </c>
      <c r="I10" s="51">
        <f t="shared" si="0"/>
        <v>6</v>
      </c>
      <c r="J10" s="51">
        <f t="shared" si="0"/>
        <v>7</v>
      </c>
      <c r="K10" s="51">
        <f t="shared" si="0"/>
        <v>8</v>
      </c>
      <c r="L10" s="51">
        <f t="shared" si="0"/>
        <v>9</v>
      </c>
      <c r="M10" s="51">
        <f t="shared" si="0"/>
        <v>10</v>
      </c>
      <c r="N10" s="51">
        <f>M10+1</f>
        <v>11</v>
      </c>
      <c r="O10" s="51">
        <f t="shared" si="0"/>
        <v>12</v>
      </c>
      <c r="P10" s="51">
        <f t="shared" si="0"/>
        <v>13</v>
      </c>
      <c r="Q10" s="51">
        <f t="shared" si="0"/>
        <v>14</v>
      </c>
      <c r="R10" s="51">
        <f t="shared" si="0"/>
        <v>15</v>
      </c>
      <c r="S10" s="51">
        <f t="shared" si="0"/>
        <v>16</v>
      </c>
      <c r="T10" s="51"/>
      <c r="U10" s="51"/>
      <c r="V10" s="51">
        <f>S10+1</f>
        <v>17</v>
      </c>
      <c r="W10" s="51">
        <f t="shared" si="0"/>
        <v>18</v>
      </c>
      <c r="X10" s="51">
        <f t="shared" si="0"/>
        <v>19</v>
      </c>
      <c r="Y10" s="51">
        <f t="shared" si="0"/>
        <v>20</v>
      </c>
      <c r="Z10" s="51">
        <f t="shared" si="0"/>
        <v>21</v>
      </c>
      <c r="AA10" s="51">
        <f t="shared" si="0"/>
        <v>22</v>
      </c>
      <c r="AB10" s="51">
        <f t="shared" si="0"/>
        <v>23</v>
      </c>
      <c r="AC10" s="51">
        <f t="shared" si="0"/>
        <v>24</v>
      </c>
      <c r="AD10" s="51">
        <f t="shared" si="0"/>
        <v>25</v>
      </c>
      <c r="AE10" s="51">
        <f t="shared" si="0"/>
        <v>26</v>
      </c>
      <c r="AF10" s="51">
        <f t="shared" si="0"/>
        <v>27</v>
      </c>
      <c r="AG10" s="51">
        <f t="shared" si="0"/>
        <v>28</v>
      </c>
      <c r="AH10" s="51">
        <f t="shared" si="0"/>
        <v>29</v>
      </c>
      <c r="AI10" s="146"/>
      <c r="AJ10" s="146"/>
      <c r="AK10" s="146"/>
      <c r="AL10" s="41"/>
    </row>
    <row r="11" spans="1:40">
      <c r="D11" s="50"/>
      <c r="E11" s="86" t="s">
        <v>131</v>
      </c>
      <c r="F11" s="50"/>
      <c r="G11" s="50"/>
      <c r="H11" s="50"/>
      <c r="I11" s="50"/>
      <c r="J11" s="50"/>
      <c r="K11" s="50"/>
      <c r="L11" s="50"/>
      <c r="M11" s="50"/>
      <c r="N11" s="50"/>
      <c r="O11" s="50"/>
      <c r="P11" s="50"/>
      <c r="Q11" s="50"/>
      <c r="R11" s="50"/>
      <c r="S11" s="50"/>
      <c r="T11" s="50"/>
      <c r="U11" s="50"/>
      <c r="V11" s="52"/>
      <c r="W11" s="52"/>
      <c r="X11" s="52"/>
      <c r="Y11" s="52"/>
      <c r="Z11" s="52"/>
      <c r="AA11" s="52"/>
      <c r="AB11" s="52"/>
      <c r="AC11" s="52"/>
      <c r="AD11" s="52"/>
      <c r="AE11" s="52"/>
      <c r="AF11" s="52"/>
      <c r="AG11" s="52"/>
      <c r="AH11" s="52"/>
      <c r="AI11" s="50"/>
      <c r="AJ11" s="139"/>
      <c r="AK11" s="155"/>
      <c r="AL11" s="14" t="s">
        <v>202</v>
      </c>
      <c r="AM11" s="14" t="s">
        <v>376</v>
      </c>
      <c r="AN11" s="280" t="s">
        <v>201</v>
      </c>
    </row>
    <row r="12" spans="1:40" ht="61.5" customHeight="1">
      <c r="D12" s="53">
        <v>1</v>
      </c>
      <c r="E12" s="117" t="s">
        <v>93</v>
      </c>
      <c r="F12" s="118" t="s">
        <v>94</v>
      </c>
      <c r="G12" s="212">
        <f t="shared" ref="G12:G17" si="1">SUM(H12:S12)</f>
        <v>78207793</v>
      </c>
      <c r="H12" s="124">
        <f>SUMIF($A13:$A14,1,H13:H14)</f>
        <v>6995802</v>
      </c>
      <c r="I12" s="124">
        <f t="shared" ref="I12:S12" si="2">SUMIF($A13:$A14,1,I13:I14)</f>
        <v>6377601</v>
      </c>
      <c r="J12" s="124">
        <f t="shared" si="2"/>
        <v>5792500</v>
      </c>
      <c r="K12" s="124">
        <f t="shared" si="2"/>
        <v>6002400</v>
      </c>
      <c r="L12" s="124">
        <f t="shared" si="2"/>
        <v>5632500</v>
      </c>
      <c r="M12" s="124">
        <f t="shared" si="2"/>
        <v>6116400</v>
      </c>
      <c r="N12" s="124">
        <f t="shared" si="2"/>
        <v>7289015</v>
      </c>
      <c r="O12" s="124">
        <f t="shared" si="2"/>
        <v>7545715</v>
      </c>
      <c r="P12" s="124">
        <f t="shared" si="2"/>
        <v>6388715</v>
      </c>
      <c r="Q12" s="124">
        <f t="shared" si="2"/>
        <v>6712715</v>
      </c>
      <c r="R12" s="124">
        <f t="shared" si="2"/>
        <v>6486715</v>
      </c>
      <c r="S12" s="124">
        <f t="shared" si="2"/>
        <v>6867715</v>
      </c>
      <c r="T12" s="119"/>
      <c r="U12" s="119"/>
      <c r="V12" s="55">
        <f>SUM(W82:AH82)</f>
        <v>0</v>
      </c>
      <c r="W12" s="55">
        <f t="shared" ref="W12:AH12" si="3">SUMIF($A13:$A14,1,W13:W14)</f>
        <v>0</v>
      </c>
      <c r="X12" s="55">
        <f t="shared" si="3"/>
        <v>0</v>
      </c>
      <c r="Y12" s="55">
        <f t="shared" si="3"/>
        <v>0</v>
      </c>
      <c r="Z12" s="55">
        <f t="shared" si="3"/>
        <v>0</v>
      </c>
      <c r="AA12" s="55">
        <f t="shared" si="3"/>
        <v>0</v>
      </c>
      <c r="AB12" s="55">
        <f t="shared" si="3"/>
        <v>0</v>
      </c>
      <c r="AC12" s="55">
        <f t="shared" si="3"/>
        <v>0</v>
      </c>
      <c r="AD12" s="55">
        <f t="shared" si="3"/>
        <v>0</v>
      </c>
      <c r="AE12" s="55">
        <f t="shared" si="3"/>
        <v>0</v>
      </c>
      <c r="AF12" s="55">
        <f t="shared" si="3"/>
        <v>0</v>
      </c>
      <c r="AG12" s="55">
        <f t="shared" si="3"/>
        <v>0</v>
      </c>
      <c r="AH12" s="55">
        <f t="shared" si="3"/>
        <v>0</v>
      </c>
      <c r="AI12" s="53">
        <v>1</v>
      </c>
      <c r="AJ12" s="157" t="s">
        <v>93</v>
      </c>
      <c r="AK12" s="158" t="s">
        <v>167</v>
      </c>
      <c r="AL12" s="159">
        <f>SUM(AL13:AL14)</f>
        <v>36917.203000000001</v>
      </c>
      <c r="AM12" s="159">
        <f>SUM(AM13:AM14)</f>
        <v>41290.590000000004</v>
      </c>
      <c r="AN12" s="159">
        <f>SUM(AN13:AN14)</f>
        <v>78207.793000000005</v>
      </c>
    </row>
    <row r="13" spans="1:40">
      <c r="A13" s="39">
        <v>1</v>
      </c>
      <c r="B13" s="77">
        <v>1</v>
      </c>
      <c r="C13" s="78"/>
      <c r="D13" s="53" t="s">
        <v>95</v>
      </c>
      <c r="E13" s="120" t="s">
        <v>96</v>
      </c>
      <c r="F13" s="118" t="s">
        <v>94</v>
      </c>
      <c r="G13" s="270">
        <f t="shared" si="1"/>
        <v>75226345</v>
      </c>
      <c r="H13" s="125">
        <v>6720836.5</v>
      </c>
      <c r="I13" s="125">
        <v>6129029.5</v>
      </c>
      <c r="J13" s="125">
        <v>5588080.5</v>
      </c>
      <c r="K13" s="125">
        <v>5728423.5</v>
      </c>
      <c r="L13" s="125">
        <v>5349859.5</v>
      </c>
      <c r="M13" s="125">
        <v>5850514.5</v>
      </c>
      <c r="N13" s="125">
        <v>7031962.5</v>
      </c>
      <c r="O13" s="125">
        <v>7313894.5</v>
      </c>
      <c r="P13" s="125">
        <v>6169934.5</v>
      </c>
      <c r="Q13" s="125">
        <v>6485406.5</v>
      </c>
      <c r="R13" s="125">
        <v>6236198.5</v>
      </c>
      <c r="S13" s="125">
        <v>6622204.5</v>
      </c>
      <c r="T13" s="121"/>
      <c r="U13" s="121"/>
      <c r="V13" s="55">
        <f>SUM(W13:AH13)</f>
        <v>0</v>
      </c>
      <c r="W13" s="57"/>
      <c r="X13" s="57"/>
      <c r="Y13" s="57"/>
      <c r="Z13" s="57"/>
      <c r="AA13" s="57"/>
      <c r="AB13" s="57"/>
      <c r="AC13" s="57"/>
      <c r="AD13" s="57"/>
      <c r="AE13" s="57"/>
      <c r="AF13" s="57"/>
      <c r="AG13" s="57"/>
      <c r="AH13" s="57"/>
      <c r="AI13" s="53" t="s">
        <v>95</v>
      </c>
      <c r="AJ13" s="160" t="s">
        <v>96</v>
      </c>
      <c r="AK13" s="158" t="s">
        <v>167</v>
      </c>
      <c r="AL13" s="159">
        <f>SUM(H13:M13)/1000</f>
        <v>35366.743999999999</v>
      </c>
      <c r="AM13" s="159">
        <f>SUM(N13:S13)/1000</f>
        <v>39859.601000000002</v>
      </c>
      <c r="AN13" s="159">
        <f>SUM(AL13:AM13)</f>
        <v>75226.345000000001</v>
      </c>
    </row>
    <row r="14" spans="1:40">
      <c r="A14" s="39">
        <v>1</v>
      </c>
      <c r="B14" s="77">
        <v>2</v>
      </c>
      <c r="C14" s="79" t="s">
        <v>97</v>
      </c>
      <c r="D14" s="58" t="str">
        <f>"1."&amp;B14</f>
        <v>1.2</v>
      </c>
      <c r="E14" s="122" t="s">
        <v>98</v>
      </c>
      <c r="F14" s="123" t="s">
        <v>94</v>
      </c>
      <c r="G14" s="271">
        <f t="shared" si="1"/>
        <v>2981448</v>
      </c>
      <c r="H14" s="125">
        <v>274965.5</v>
      </c>
      <c r="I14" s="125">
        <v>248571.5</v>
      </c>
      <c r="J14" s="125">
        <v>204419.5</v>
      </c>
      <c r="K14" s="125">
        <v>273976.5</v>
      </c>
      <c r="L14" s="125">
        <v>282640.5</v>
      </c>
      <c r="M14" s="125">
        <v>265885.5</v>
      </c>
      <c r="N14" s="125">
        <v>257052.5</v>
      </c>
      <c r="O14" s="125">
        <v>231820.5</v>
      </c>
      <c r="P14" s="125">
        <v>218780.5</v>
      </c>
      <c r="Q14" s="125">
        <v>227308.5</v>
      </c>
      <c r="R14" s="125">
        <v>250516.5</v>
      </c>
      <c r="S14" s="125">
        <v>245510.5</v>
      </c>
      <c r="T14" s="121"/>
      <c r="U14" s="121"/>
      <c r="V14" s="59">
        <f>SUM(W14:AH14)</f>
        <v>0</v>
      </c>
      <c r="W14" s="57"/>
      <c r="X14" s="57"/>
      <c r="Y14" s="57"/>
      <c r="Z14" s="57"/>
      <c r="AA14" s="57"/>
      <c r="AB14" s="57"/>
      <c r="AC14" s="57"/>
      <c r="AD14" s="57"/>
      <c r="AE14" s="57"/>
      <c r="AF14" s="57"/>
      <c r="AG14" s="57"/>
      <c r="AH14" s="57"/>
      <c r="AI14" s="101" t="str">
        <f>"1."&amp;AG14</f>
        <v>1.</v>
      </c>
      <c r="AJ14" s="160" t="s">
        <v>98</v>
      </c>
      <c r="AK14" s="158" t="s">
        <v>167</v>
      </c>
      <c r="AL14" s="159">
        <f>SUM(H14:M14)/1000</f>
        <v>1550.4590000000001</v>
      </c>
      <c r="AM14" s="159">
        <f>SUM(N14:S14)/1000</f>
        <v>1430.989</v>
      </c>
      <c r="AN14" s="159">
        <f>SUM(AL14:AM14)</f>
        <v>2981.4480000000003</v>
      </c>
    </row>
    <row r="15" spans="1:40" ht="39.75" customHeight="1">
      <c r="D15" s="53" t="s">
        <v>99</v>
      </c>
      <c r="E15" s="117" t="s">
        <v>100</v>
      </c>
      <c r="F15" s="118" t="s">
        <v>94</v>
      </c>
      <c r="G15" s="212">
        <f t="shared" ca="1" si="1"/>
        <v>81912893</v>
      </c>
      <c r="H15" s="124">
        <f t="shared" ref="H15:S15" ca="1" si="4">SUMIF($A16:$A64,1,H16:H17)</f>
        <v>7187963</v>
      </c>
      <c r="I15" s="124">
        <f t="shared" ca="1" si="4"/>
        <v>6916782</v>
      </c>
      <c r="J15" s="124">
        <f t="shared" ca="1" si="4"/>
        <v>6163537</v>
      </c>
      <c r="K15" s="124">
        <f t="shared" ca="1" si="4"/>
        <v>6216407</v>
      </c>
      <c r="L15" s="124">
        <f t="shared" ca="1" si="4"/>
        <v>5820679</v>
      </c>
      <c r="M15" s="124">
        <f t="shared" ca="1" si="4"/>
        <v>5860934</v>
      </c>
      <c r="N15" s="124">
        <f t="shared" ca="1" si="4"/>
        <v>8685966</v>
      </c>
      <c r="O15" s="124">
        <f t="shared" ca="1" si="4"/>
        <v>9017700</v>
      </c>
      <c r="P15" s="124">
        <f t="shared" ca="1" si="4"/>
        <v>6580212</v>
      </c>
      <c r="Q15" s="124">
        <f t="shared" ca="1" si="4"/>
        <v>6779801</v>
      </c>
      <c r="R15" s="124">
        <f ca="1">SUMIF($A16:$A64,1,R16:R17)</f>
        <v>6452667</v>
      </c>
      <c r="S15" s="124">
        <f t="shared" ca="1" si="4"/>
        <v>6230245</v>
      </c>
      <c r="T15" s="124"/>
      <c r="U15" s="124"/>
      <c r="V15" s="55">
        <f ca="1">SUM(W15:AH15)</f>
        <v>0</v>
      </c>
      <c r="W15" s="55">
        <f t="shared" ref="W15:AH15" ca="1" si="5">SUMIF($A16:$A64,1,W16:W17)</f>
        <v>0</v>
      </c>
      <c r="X15" s="55">
        <f t="shared" ca="1" si="5"/>
        <v>0</v>
      </c>
      <c r="Y15" s="55">
        <f t="shared" ca="1" si="5"/>
        <v>0</v>
      </c>
      <c r="Z15" s="55">
        <f t="shared" ca="1" si="5"/>
        <v>0</v>
      </c>
      <c r="AA15" s="55">
        <f t="shared" ca="1" si="5"/>
        <v>0</v>
      </c>
      <c r="AB15" s="55">
        <f t="shared" ca="1" si="5"/>
        <v>0</v>
      </c>
      <c r="AC15" s="55">
        <f t="shared" ca="1" si="5"/>
        <v>0</v>
      </c>
      <c r="AD15" s="55">
        <f t="shared" ca="1" si="5"/>
        <v>0</v>
      </c>
      <c r="AE15" s="55">
        <f t="shared" ca="1" si="5"/>
        <v>0</v>
      </c>
      <c r="AF15" s="55">
        <f t="shared" ca="1" si="5"/>
        <v>0</v>
      </c>
      <c r="AG15" s="55">
        <f t="shared" ca="1" si="5"/>
        <v>0</v>
      </c>
      <c r="AH15" s="55">
        <f t="shared" ca="1" si="5"/>
        <v>0</v>
      </c>
      <c r="AI15" s="53" t="s">
        <v>99</v>
      </c>
      <c r="AJ15" s="157" t="s">
        <v>100</v>
      </c>
      <c r="AK15" s="158" t="s">
        <v>167</v>
      </c>
      <c r="AL15" s="159">
        <f>SUM(AL16:AL17)</f>
        <v>38166.302000000003</v>
      </c>
      <c r="AM15" s="159">
        <f>SUM(AM16:AM17)</f>
        <v>43746.591</v>
      </c>
      <c r="AN15" s="159">
        <f>SUM(AN16:AN17)</f>
        <v>81912.892999999996</v>
      </c>
    </row>
    <row r="16" spans="1:40">
      <c r="A16" s="39">
        <v>1</v>
      </c>
      <c r="B16" s="77">
        <v>1</v>
      </c>
      <c r="C16" s="78"/>
      <c r="D16" s="53" t="s">
        <v>75</v>
      </c>
      <c r="E16" s="56" t="s">
        <v>96</v>
      </c>
      <c r="F16" s="50" t="s">
        <v>94</v>
      </c>
      <c r="G16" s="211">
        <f t="shared" si="1"/>
        <v>79041291</v>
      </c>
      <c r="H16" s="100">
        <v>6921332</v>
      </c>
      <c r="I16" s="100">
        <v>6675073</v>
      </c>
      <c r="J16" s="100">
        <v>5921999</v>
      </c>
      <c r="K16" s="100">
        <v>6000112</v>
      </c>
      <c r="L16" s="100">
        <v>5612142</v>
      </c>
      <c r="M16" s="100">
        <v>5652060</v>
      </c>
      <c r="N16" s="100">
        <v>8421830</v>
      </c>
      <c r="O16" s="100">
        <v>8729512</v>
      </c>
      <c r="P16" s="100">
        <v>6370519</v>
      </c>
      <c r="Q16" s="100">
        <v>6550908</v>
      </c>
      <c r="R16" s="100">
        <v>6177911</v>
      </c>
      <c r="S16" s="100">
        <v>6007893</v>
      </c>
      <c r="T16" s="100"/>
      <c r="U16" s="100"/>
      <c r="V16" s="55">
        <f>SUM(W16:AH16)</f>
        <v>0</v>
      </c>
      <c r="W16" s="57"/>
      <c r="X16" s="57"/>
      <c r="Y16" s="57"/>
      <c r="Z16" s="57"/>
      <c r="AA16" s="57"/>
      <c r="AB16" s="57"/>
      <c r="AC16" s="57"/>
      <c r="AD16" s="57"/>
      <c r="AE16" s="57"/>
      <c r="AF16" s="57"/>
      <c r="AG16" s="57"/>
      <c r="AH16" s="57"/>
      <c r="AI16" s="53" t="s">
        <v>75</v>
      </c>
      <c r="AJ16" s="161" t="s">
        <v>96</v>
      </c>
      <c r="AK16" s="158" t="s">
        <v>167</v>
      </c>
      <c r="AL16" s="159">
        <f>SUM(H16:M16)/1000</f>
        <v>36782.718000000001</v>
      </c>
      <c r="AM16" s="159">
        <f>SUM(N16:S16)/1000</f>
        <v>42258.572999999997</v>
      </c>
      <c r="AN16" s="159">
        <f>SUM(AL16:AM16)</f>
        <v>79041.290999999997</v>
      </c>
    </row>
    <row r="17" spans="1:46">
      <c r="A17" s="39">
        <v>1</v>
      </c>
      <c r="B17" s="77">
        <v>2</v>
      </c>
      <c r="C17" s="78"/>
      <c r="D17" s="58" t="str">
        <f>"2."&amp;B17</f>
        <v>2.2</v>
      </c>
      <c r="E17" s="56" t="s">
        <v>98</v>
      </c>
      <c r="F17" s="50" t="s">
        <v>94</v>
      </c>
      <c r="G17" s="211">
        <f t="shared" si="1"/>
        <v>2871602</v>
      </c>
      <c r="H17" s="100">
        <v>266631</v>
      </c>
      <c r="I17" s="100">
        <v>241709</v>
      </c>
      <c r="J17" s="100">
        <v>241538</v>
      </c>
      <c r="K17" s="100">
        <v>216295</v>
      </c>
      <c r="L17" s="100">
        <v>208537</v>
      </c>
      <c r="M17" s="100">
        <v>208874</v>
      </c>
      <c r="N17" s="100">
        <v>264136</v>
      </c>
      <c r="O17" s="100">
        <v>288188</v>
      </c>
      <c r="P17" s="100">
        <v>209693</v>
      </c>
      <c r="Q17" s="100">
        <v>228893</v>
      </c>
      <c r="R17" s="100">
        <v>274756</v>
      </c>
      <c r="S17" s="100">
        <v>222352</v>
      </c>
      <c r="T17" s="100"/>
      <c r="U17" s="100"/>
      <c r="V17" s="59">
        <f>SUM(W17:AH17)</f>
        <v>0</v>
      </c>
      <c r="W17" s="57"/>
      <c r="X17" s="57"/>
      <c r="Y17" s="57"/>
      <c r="Z17" s="57"/>
      <c r="AA17" s="57"/>
      <c r="AB17" s="57"/>
      <c r="AC17" s="57"/>
      <c r="AD17" s="57"/>
      <c r="AE17" s="57"/>
      <c r="AF17" s="57"/>
      <c r="AG17" s="57"/>
      <c r="AH17" s="57"/>
      <c r="AI17" s="101" t="str">
        <f>"2."&amp;AG17</f>
        <v>2.</v>
      </c>
      <c r="AJ17" s="161" t="s">
        <v>98</v>
      </c>
      <c r="AK17" s="158" t="s">
        <v>167</v>
      </c>
      <c r="AL17" s="159">
        <f>SUM(H17:M17)/1000</f>
        <v>1383.5840000000001</v>
      </c>
      <c r="AM17" s="159">
        <f>SUM(N17:S17)/1000</f>
        <v>1488.018</v>
      </c>
      <c r="AN17" s="159">
        <f>SUM(AL17:AM17)</f>
        <v>2871.6019999999999</v>
      </c>
    </row>
    <row r="18" spans="1:46" ht="27.75" customHeight="1">
      <c r="D18" s="53" t="s">
        <v>101</v>
      </c>
      <c r="E18" s="54" t="s">
        <v>112</v>
      </c>
      <c r="F18" s="50" t="s">
        <v>110</v>
      </c>
      <c r="G18" s="272"/>
      <c r="H18" s="66">
        <v>0.39196999999999999</v>
      </c>
      <c r="I18" s="66">
        <v>0.39196999999999999</v>
      </c>
      <c r="J18" s="66">
        <v>0.39196999999999999</v>
      </c>
      <c r="K18" s="66">
        <v>0.39196999999999999</v>
      </c>
      <c r="L18" s="66">
        <v>0.39196999999999999</v>
      </c>
      <c r="M18" s="66">
        <v>0.39196999999999999</v>
      </c>
      <c r="N18" s="66">
        <v>0.40608</v>
      </c>
      <c r="O18" s="66">
        <v>0.40608</v>
      </c>
      <c r="P18" s="66">
        <v>0.40608</v>
      </c>
      <c r="Q18" s="66">
        <v>0.40608</v>
      </c>
      <c r="R18" s="66">
        <v>0.40608</v>
      </c>
      <c r="S18" s="66">
        <v>0.40608</v>
      </c>
      <c r="T18" s="66"/>
      <c r="U18" s="66"/>
      <c r="V18" s="65">
        <f>IF(V$82&gt;0,SUMPRODUCT(W18:AH18,W$82:AH$82)/V$82,)</f>
        <v>0</v>
      </c>
      <c r="W18" s="68">
        <f>'[35]3.1'!$L$21</f>
        <v>0.34747</v>
      </c>
      <c r="X18" s="68">
        <f>'[35]3.1'!$L$21</f>
        <v>0.34747</v>
      </c>
      <c r="Y18" s="68">
        <f>'[35]3.1'!$L$21</f>
        <v>0.34747</v>
      </c>
      <c r="Z18" s="68">
        <f>'[35]3.1'!$L$21</f>
        <v>0.34747</v>
      </c>
      <c r="AA18" s="68">
        <f>'[35]3.1'!$L$21</f>
        <v>0.34747</v>
      </c>
      <c r="AB18" s="68">
        <f>'[35]3.1'!$L$21</f>
        <v>0.34747</v>
      </c>
      <c r="AC18" s="68">
        <f>'[35]3.1'!$L$22</f>
        <v>0.36136993214854252</v>
      </c>
      <c r="AD18" s="68">
        <f>'[35]3.1'!$L$22</f>
        <v>0.36136993214854252</v>
      </c>
      <c r="AE18" s="68">
        <f>'[35]3.1'!$L$22</f>
        <v>0.36136993214854252</v>
      </c>
      <c r="AF18" s="68">
        <f>'[35]3.1'!$L$22</f>
        <v>0.36136993214854252</v>
      </c>
      <c r="AG18" s="68">
        <f>'[35]3.1'!$L$22</f>
        <v>0.36136993214854252</v>
      </c>
      <c r="AH18" s="68">
        <f>'[35]3.1'!$L$22</f>
        <v>0.36136993214854252</v>
      </c>
      <c r="AI18" s="53" t="s">
        <v>101</v>
      </c>
      <c r="AJ18" s="162" t="s">
        <v>112</v>
      </c>
      <c r="AK18" s="155" t="s">
        <v>110</v>
      </c>
      <c r="AL18" s="163">
        <f>H18</f>
        <v>0.39196999999999999</v>
      </c>
      <c r="AM18" s="163">
        <f>N18</f>
        <v>0.40608</v>
      </c>
      <c r="AN18" s="167">
        <f>(AL18*AL15+AM15*AM18)/AN15</f>
        <v>0.39950561956369923</v>
      </c>
    </row>
    <row r="19" spans="1:46" s="89" customFormat="1" ht="47.25" customHeight="1">
      <c r="D19" s="90" t="s">
        <v>71</v>
      </c>
      <c r="E19" s="114" t="s">
        <v>130</v>
      </c>
      <c r="F19" s="126" t="s">
        <v>117</v>
      </c>
      <c r="G19" s="213">
        <f ca="1">SUM(H19:S19)</f>
        <v>-1486942.2211099998</v>
      </c>
      <c r="H19" s="127">
        <f ca="1">(H12-H15)*H$18</f>
        <v>-75321.347169999994</v>
      </c>
      <c r="I19" s="127">
        <f t="shared" ref="I19:S19" ca="1" si="6">(I12-I15)*I18</f>
        <v>-211342.77656999999</v>
      </c>
      <c r="J19" s="127">
        <f t="shared" ca="1" si="6"/>
        <v>-145435.37289</v>
      </c>
      <c r="K19" s="127">
        <f t="shared" ca="1" si="6"/>
        <v>-83884.323789999995</v>
      </c>
      <c r="L19" s="127">
        <f t="shared" ca="1" si="6"/>
        <v>-73760.522629999992</v>
      </c>
      <c r="M19" s="127">
        <f t="shared" ca="1" si="6"/>
        <v>100135.00801999999</v>
      </c>
      <c r="N19" s="127">
        <f t="shared" ca="1" si="6"/>
        <v>-567273.86207999999</v>
      </c>
      <c r="O19" s="127">
        <f t="shared" ca="1" si="6"/>
        <v>-597743.66879999998</v>
      </c>
      <c r="P19" s="127">
        <f t="shared" ca="1" si="6"/>
        <v>-77763.101760000005</v>
      </c>
      <c r="Q19" s="127">
        <f t="shared" ca="1" si="6"/>
        <v>-27242.282879999999</v>
      </c>
      <c r="R19" s="127">
        <f t="shared" ca="1" si="6"/>
        <v>13826.21184</v>
      </c>
      <c r="S19" s="127">
        <f t="shared" ca="1" si="6"/>
        <v>258863.81760000001</v>
      </c>
      <c r="T19" s="127"/>
      <c r="U19" s="127"/>
      <c r="V19" s="91">
        <f>SUM(W19:AH19)</f>
        <v>0</v>
      </c>
      <c r="W19" s="92"/>
      <c r="X19" s="92"/>
      <c r="Y19" s="92"/>
      <c r="Z19" s="92"/>
      <c r="AA19" s="92"/>
      <c r="AB19" s="92"/>
      <c r="AC19" s="92"/>
      <c r="AD19" s="92"/>
      <c r="AE19" s="92"/>
      <c r="AF19" s="92"/>
      <c r="AG19" s="92"/>
      <c r="AH19" s="92"/>
      <c r="AI19" s="90" t="s">
        <v>71</v>
      </c>
      <c r="AJ19" s="164" t="s">
        <v>130</v>
      </c>
      <c r="AK19" s="35" t="s">
        <v>34</v>
      </c>
      <c r="AL19" s="159">
        <f>SUM(AL20:AL21)</f>
        <v>-489.60933503000069</v>
      </c>
      <c r="AM19" s="159">
        <f>SUM(AM20:AM21)</f>
        <v>-997.33288607999771</v>
      </c>
      <c r="AN19" s="159">
        <f>SUM(AN20:AN21)</f>
        <v>-1486.9422211099984</v>
      </c>
    </row>
    <row r="20" spans="1:46" s="89" customFormat="1">
      <c r="D20" s="90"/>
      <c r="E20" s="131" t="s">
        <v>96</v>
      </c>
      <c r="F20" s="109" t="s">
        <v>117</v>
      </c>
      <c r="G20" s="222">
        <f>SUM(H20:S20)</f>
        <v>-1529193.8785399999</v>
      </c>
      <c r="H20" s="130">
        <f>(H13-H16)*H$18</f>
        <v>-78588.221135</v>
      </c>
      <c r="I20" s="130">
        <f t="shared" ref="I20:Y20" si="7">(I13-I16)*I$18</f>
        <v>-214032.67069499998</v>
      </c>
      <c r="J20" s="130">
        <f t="shared" si="7"/>
        <v>-130886.034445</v>
      </c>
      <c r="K20" s="130">
        <f t="shared" si="7"/>
        <v>-106493.741345</v>
      </c>
      <c r="L20" s="130">
        <f t="shared" si="7"/>
        <v>-102806.871525</v>
      </c>
      <c r="M20" s="130">
        <f t="shared" si="7"/>
        <v>77788.210364999992</v>
      </c>
      <c r="N20" s="130">
        <f t="shared" si="7"/>
        <v>-564397.39439999999</v>
      </c>
      <c r="O20" s="130">
        <f t="shared" si="7"/>
        <v>-574853.95440000005</v>
      </c>
      <c r="P20" s="130">
        <f t="shared" si="7"/>
        <v>-81453.353759999998</v>
      </c>
      <c r="Q20" s="130">
        <f t="shared" si="7"/>
        <v>-26598.849119999999</v>
      </c>
      <c r="R20" s="130">
        <f t="shared" si="7"/>
        <v>23669.387999999999</v>
      </c>
      <c r="S20" s="130">
        <f t="shared" si="7"/>
        <v>249459.61392</v>
      </c>
      <c r="T20" s="130"/>
      <c r="U20" s="130"/>
      <c r="V20" s="130">
        <f t="shared" si="7"/>
        <v>0</v>
      </c>
      <c r="W20" s="130">
        <f t="shared" si="7"/>
        <v>0</v>
      </c>
      <c r="X20" s="130">
        <f t="shared" si="7"/>
        <v>0</v>
      </c>
      <c r="Y20" s="130">
        <f t="shared" si="7"/>
        <v>0</v>
      </c>
      <c r="Z20" s="130">
        <f t="shared" ref="I20:AH21" si="8">(Z13-Z16)*Z$18</f>
        <v>0</v>
      </c>
      <c r="AA20" s="130">
        <f t="shared" si="8"/>
        <v>0</v>
      </c>
      <c r="AB20" s="130">
        <f t="shared" si="8"/>
        <v>0</v>
      </c>
      <c r="AC20" s="130">
        <f t="shared" si="8"/>
        <v>0</v>
      </c>
      <c r="AD20" s="130">
        <f t="shared" si="8"/>
        <v>0</v>
      </c>
      <c r="AE20" s="130">
        <f t="shared" si="8"/>
        <v>0</v>
      </c>
      <c r="AF20" s="130">
        <f t="shared" si="8"/>
        <v>0</v>
      </c>
      <c r="AG20" s="130">
        <f t="shared" si="8"/>
        <v>0</v>
      </c>
      <c r="AH20" s="130">
        <f t="shared" si="8"/>
        <v>0</v>
      </c>
      <c r="AI20" s="90"/>
      <c r="AJ20" s="165" t="s">
        <v>96</v>
      </c>
      <c r="AK20" s="35" t="s">
        <v>34</v>
      </c>
      <c r="AL20" s="166">
        <f>(AL13-AL16)*AL$18</f>
        <v>-555.01932878000071</v>
      </c>
      <c r="AM20" s="166">
        <f>(AM13-AM16)*AM$18</f>
        <v>-974.17454975999772</v>
      </c>
      <c r="AN20" s="159">
        <f>SUM(AL20:AM20)</f>
        <v>-1529.1938785399984</v>
      </c>
    </row>
    <row r="21" spans="1:46" s="89" customFormat="1">
      <c r="D21" s="90"/>
      <c r="E21" s="131" t="s">
        <v>98</v>
      </c>
      <c r="F21" s="109" t="s">
        <v>117</v>
      </c>
      <c r="G21" s="222">
        <f>SUM(H21:S21)</f>
        <v>42251.657429999999</v>
      </c>
      <c r="H21" s="130">
        <f>(H14-H17)*H$18</f>
        <v>3266.8739649999998</v>
      </c>
      <c r="I21" s="130">
        <f t="shared" si="8"/>
        <v>2689.8941249999998</v>
      </c>
      <c r="J21" s="130">
        <f t="shared" si="8"/>
        <v>-14549.338444999999</v>
      </c>
      <c r="K21" s="130">
        <f t="shared" si="8"/>
        <v>22609.417555</v>
      </c>
      <c r="L21" s="130">
        <f t="shared" si="8"/>
        <v>29046.348894999999</v>
      </c>
      <c r="M21" s="130">
        <f t="shared" si="8"/>
        <v>22346.797654999998</v>
      </c>
      <c r="N21" s="130">
        <f t="shared" si="8"/>
        <v>-2876.4676800000002</v>
      </c>
      <c r="O21" s="130">
        <f t="shared" si="8"/>
        <v>-22889.714400000001</v>
      </c>
      <c r="P21" s="130">
        <f t="shared" si="8"/>
        <v>3690.252</v>
      </c>
      <c r="Q21" s="130">
        <f t="shared" si="8"/>
        <v>-643.43376000000001</v>
      </c>
      <c r="R21" s="130">
        <f t="shared" si="8"/>
        <v>-9843.1761599999991</v>
      </c>
      <c r="S21" s="130">
        <f t="shared" si="8"/>
        <v>9404.2036800000005</v>
      </c>
      <c r="T21" s="130"/>
      <c r="U21" s="130"/>
      <c r="V21" s="130">
        <f t="shared" si="8"/>
        <v>0</v>
      </c>
      <c r="W21" s="130">
        <f t="shared" si="8"/>
        <v>0</v>
      </c>
      <c r="X21" s="130">
        <f t="shared" si="8"/>
        <v>0</v>
      </c>
      <c r="Y21" s="130">
        <f t="shared" si="8"/>
        <v>0</v>
      </c>
      <c r="Z21" s="130">
        <f t="shared" si="8"/>
        <v>0</v>
      </c>
      <c r="AA21" s="130">
        <f t="shared" si="8"/>
        <v>0</v>
      </c>
      <c r="AB21" s="130">
        <f t="shared" si="8"/>
        <v>0</v>
      </c>
      <c r="AC21" s="130">
        <f t="shared" si="8"/>
        <v>0</v>
      </c>
      <c r="AD21" s="130">
        <f t="shared" si="8"/>
        <v>0</v>
      </c>
      <c r="AE21" s="130">
        <f t="shared" si="8"/>
        <v>0</v>
      </c>
      <c r="AF21" s="130">
        <f t="shared" si="8"/>
        <v>0</v>
      </c>
      <c r="AG21" s="130">
        <f t="shared" si="8"/>
        <v>0</v>
      </c>
      <c r="AH21" s="130">
        <f t="shared" si="8"/>
        <v>0</v>
      </c>
      <c r="AI21" s="90"/>
      <c r="AJ21" s="165" t="s">
        <v>98</v>
      </c>
      <c r="AK21" s="35" t="s">
        <v>34</v>
      </c>
      <c r="AL21" s="166">
        <f>(AL14-AL17)*AL$18</f>
        <v>65.409993749999998</v>
      </c>
      <c r="AM21" s="166">
        <f>(AM14-AM17)*AM$18</f>
        <v>-23.15833632</v>
      </c>
      <c r="AN21" s="159">
        <f>SUM(AL21:AM21)</f>
        <v>42.251657429999995</v>
      </c>
    </row>
    <row r="22" spans="1:46" ht="19.5" customHeight="1">
      <c r="D22" s="53"/>
      <c r="E22" s="85" t="s">
        <v>132</v>
      </c>
      <c r="F22" s="76"/>
      <c r="G22" s="81"/>
      <c r="H22" s="81"/>
      <c r="I22" s="81"/>
      <c r="J22" s="81"/>
      <c r="K22" s="81"/>
      <c r="L22" s="81"/>
      <c r="M22" s="81"/>
      <c r="N22" s="81"/>
      <c r="O22" s="81"/>
      <c r="P22" s="81"/>
      <c r="Q22" s="81"/>
      <c r="R22" s="81"/>
      <c r="S22" s="81"/>
      <c r="T22" s="178"/>
      <c r="U22" s="178"/>
      <c r="V22" s="82"/>
      <c r="W22" s="84"/>
      <c r="X22" s="84"/>
      <c r="Y22" s="84"/>
      <c r="Z22" s="84"/>
      <c r="AA22" s="84"/>
      <c r="AB22" s="84"/>
      <c r="AC22" s="84"/>
      <c r="AD22" s="84"/>
      <c r="AE22" s="84"/>
      <c r="AF22" s="84"/>
      <c r="AG22" s="84"/>
      <c r="AH22" s="84"/>
      <c r="AI22" s="150"/>
      <c r="AJ22" s="175"/>
      <c r="AK22" s="175"/>
      <c r="AL22" s="14" t="s">
        <v>202</v>
      </c>
      <c r="AM22" s="14" t="s">
        <v>376</v>
      </c>
      <c r="AN22" s="280" t="s">
        <v>201</v>
      </c>
    </row>
    <row r="23" spans="1:46" ht="39" customHeight="1">
      <c r="D23" s="53" t="s">
        <v>138</v>
      </c>
      <c r="E23" s="54" t="s">
        <v>390</v>
      </c>
      <c r="F23" s="50" t="s">
        <v>94</v>
      </c>
      <c r="G23" s="273" t="e">
        <f>SUM(H23:S23)</f>
        <v>#REF!</v>
      </c>
      <c r="H23" s="347" t="e">
        <f>SUM(H24:H27)</f>
        <v>#REF!</v>
      </c>
      <c r="I23" s="347" t="e">
        <f t="shared" ref="I23:S23" si="9">SUM(I24:I27)</f>
        <v>#REF!</v>
      </c>
      <c r="J23" s="347" t="e">
        <f t="shared" si="9"/>
        <v>#REF!</v>
      </c>
      <c r="K23" s="347" t="e">
        <f t="shared" si="9"/>
        <v>#REF!</v>
      </c>
      <c r="L23" s="347" t="e">
        <f t="shared" si="9"/>
        <v>#REF!</v>
      </c>
      <c r="M23" s="347" t="e">
        <f t="shared" si="9"/>
        <v>#REF!</v>
      </c>
      <c r="N23" s="347" t="e">
        <f>SUM(N24:N27)</f>
        <v>#REF!</v>
      </c>
      <c r="O23" s="347" t="e">
        <f t="shared" si="9"/>
        <v>#REF!</v>
      </c>
      <c r="P23" s="347" t="e">
        <f t="shared" si="9"/>
        <v>#REF!</v>
      </c>
      <c r="Q23" s="347" t="e">
        <f t="shared" si="9"/>
        <v>#REF!</v>
      </c>
      <c r="R23" s="347" t="e">
        <f t="shared" si="9"/>
        <v>#REF!</v>
      </c>
      <c r="S23" s="347" t="e">
        <f t="shared" si="9"/>
        <v>#REF!</v>
      </c>
      <c r="T23" s="104"/>
      <c r="U23" s="104"/>
      <c r="V23" s="82"/>
      <c r="W23" s="84"/>
      <c r="X23" s="84"/>
      <c r="Y23" s="84"/>
      <c r="Z23" s="84"/>
      <c r="AA23" s="84"/>
      <c r="AB23" s="84"/>
      <c r="AC23" s="84"/>
      <c r="AD23" s="84"/>
      <c r="AE23" s="84"/>
      <c r="AF23" s="84"/>
      <c r="AG23" s="84"/>
      <c r="AH23" s="84"/>
      <c r="AI23" s="150"/>
      <c r="AJ23" s="54" t="s">
        <v>133</v>
      </c>
      <c r="AK23" s="158" t="s">
        <v>167</v>
      </c>
      <c r="AL23" s="275" t="e">
        <f>SUM(AL24:AL26)</f>
        <v>#REF!</v>
      </c>
      <c r="AM23" s="275" t="e">
        <f>SUM(AM24:AM26)</f>
        <v>#REF!</v>
      </c>
      <c r="AN23" s="275" t="e">
        <f>SUM(AN24:AN26)</f>
        <v>#REF!</v>
      </c>
      <c r="AP23" s="233">
        <f>SUM(AP24:AP26)</f>
        <v>42205.500000000007</v>
      </c>
      <c r="AQ23" s="233">
        <f>SUM(AQ24:AQ26)</f>
        <v>43996.5</v>
      </c>
      <c r="AS23" s="233"/>
      <c r="AT23" s="233"/>
    </row>
    <row r="24" spans="1:46" ht="9.75" customHeight="1">
      <c r="D24" s="53"/>
      <c r="E24" s="557" t="s">
        <v>17</v>
      </c>
      <c r="F24" s="559" t="s">
        <v>94</v>
      </c>
      <c r="G24" s="563" t="e">
        <f>SUM(H24:S24)</f>
        <v>#REF!</v>
      </c>
      <c r="H24" s="553" t="e">
        <f>#REF!*1000</f>
        <v>#REF!</v>
      </c>
      <c r="I24" s="553" t="e">
        <f>#REF!*1000</f>
        <v>#REF!</v>
      </c>
      <c r="J24" s="553" t="e">
        <f>#REF!*1000</f>
        <v>#REF!</v>
      </c>
      <c r="K24" s="553" t="e">
        <f>#REF!*1000</f>
        <v>#REF!</v>
      </c>
      <c r="L24" s="553" t="e">
        <f>#REF!*1000</f>
        <v>#REF!</v>
      </c>
      <c r="M24" s="553" t="e">
        <f>#REF!*1000</f>
        <v>#REF!</v>
      </c>
      <c r="N24" s="553" t="e">
        <f>#REF!*1000</f>
        <v>#REF!</v>
      </c>
      <c r="O24" s="553" t="e">
        <f>#REF!*1000</f>
        <v>#REF!</v>
      </c>
      <c r="P24" s="553" t="e">
        <f>#REF!*1000</f>
        <v>#REF!</v>
      </c>
      <c r="Q24" s="553" t="e">
        <f>#REF!*1000</f>
        <v>#REF!</v>
      </c>
      <c r="R24" s="553" t="e">
        <f>#REF!*1000</f>
        <v>#REF!</v>
      </c>
      <c r="S24" s="553" t="e">
        <f>#REF!*1000</f>
        <v>#REF!</v>
      </c>
      <c r="T24" s="104"/>
      <c r="U24" s="104"/>
      <c r="V24" s="82"/>
      <c r="W24" s="84"/>
      <c r="X24" s="84"/>
      <c r="Y24" s="84"/>
      <c r="Z24" s="84"/>
      <c r="AA24" s="84"/>
      <c r="AB24" s="84"/>
      <c r="AC24" s="84"/>
      <c r="AD24" s="84"/>
      <c r="AE24" s="84"/>
      <c r="AF24" s="84"/>
      <c r="AG24" s="84"/>
      <c r="AH24" s="84"/>
      <c r="AI24" s="150"/>
      <c r="AJ24" s="580" t="s">
        <v>208</v>
      </c>
      <c r="AK24" s="158" t="s">
        <v>167</v>
      </c>
      <c r="AL24" s="574" t="e">
        <f>(H24+I24+J24+K24+L24+M24)/1000</f>
        <v>#REF!</v>
      </c>
      <c r="AM24" s="574" t="e">
        <f>(N24+O24+P24+Q24+R24+S24)/1000</f>
        <v>#REF!</v>
      </c>
      <c r="AN24" s="568" t="e">
        <f>SUM(AL24:AM25)</f>
        <v>#REF!</v>
      </c>
      <c r="AP24" s="233">
        <v>31378.348000000002</v>
      </c>
      <c r="AQ24" s="233">
        <v>32748.766</v>
      </c>
      <c r="AS24" s="234"/>
      <c r="AT24" s="233"/>
    </row>
    <row r="25" spans="1:46">
      <c r="D25" s="53"/>
      <c r="E25" s="558"/>
      <c r="F25" s="560"/>
      <c r="G25" s="564"/>
      <c r="H25" s="554"/>
      <c r="I25" s="554"/>
      <c r="J25" s="554"/>
      <c r="K25" s="554"/>
      <c r="L25" s="554"/>
      <c r="M25" s="554"/>
      <c r="N25" s="554"/>
      <c r="O25" s="554"/>
      <c r="P25" s="554"/>
      <c r="Q25" s="554"/>
      <c r="R25" s="554"/>
      <c r="S25" s="554"/>
      <c r="T25" s="104"/>
      <c r="U25" s="104"/>
      <c r="V25" s="82"/>
      <c r="W25" s="84"/>
      <c r="X25" s="84"/>
      <c r="Y25" s="84"/>
      <c r="Z25" s="84"/>
      <c r="AA25" s="84"/>
      <c r="AB25" s="84"/>
      <c r="AC25" s="84"/>
      <c r="AD25" s="84"/>
      <c r="AE25" s="84"/>
      <c r="AF25" s="84"/>
      <c r="AG25" s="84"/>
      <c r="AH25" s="84"/>
      <c r="AI25" s="150"/>
      <c r="AJ25" s="581"/>
      <c r="AK25" s="158" t="s">
        <v>167</v>
      </c>
      <c r="AL25" s="575"/>
      <c r="AM25" s="575"/>
      <c r="AN25" s="569"/>
      <c r="AP25" s="234">
        <v>9447.3140000000003</v>
      </c>
      <c r="AQ25" s="234">
        <v>9802.64</v>
      </c>
      <c r="AS25" s="233"/>
      <c r="AT25" s="233"/>
    </row>
    <row r="26" spans="1:46" ht="19.5" customHeight="1">
      <c r="D26" s="53"/>
      <c r="E26" s="87" t="s">
        <v>134</v>
      </c>
      <c r="F26" s="50" t="s">
        <v>94</v>
      </c>
      <c r="G26" s="273" t="e">
        <f>SUM(H26:S26)</f>
        <v>#REF!</v>
      </c>
      <c r="H26" s="264" t="e">
        <f>#REF!*1000</f>
        <v>#REF!</v>
      </c>
      <c r="I26" s="264" t="e">
        <f>#REF!*1000</f>
        <v>#REF!</v>
      </c>
      <c r="J26" s="274" t="e">
        <f>#REF!*1000</f>
        <v>#REF!</v>
      </c>
      <c r="K26" s="278" t="e">
        <f>#REF!*1000</f>
        <v>#REF!</v>
      </c>
      <c r="L26" s="264" t="e">
        <f>#REF!*1000</f>
        <v>#REF!</v>
      </c>
      <c r="M26" s="264" t="e">
        <f>#REF!*1000</f>
        <v>#REF!</v>
      </c>
      <c r="N26" s="264" t="e">
        <f>#REF!*1000</f>
        <v>#REF!</v>
      </c>
      <c r="O26" s="274" t="e">
        <f>#REF!*1000</f>
        <v>#REF!</v>
      </c>
      <c r="P26" s="274" t="e">
        <f>#REF!*1000</f>
        <v>#REF!</v>
      </c>
      <c r="Q26" s="264" t="e">
        <f>#REF!*1000</f>
        <v>#REF!</v>
      </c>
      <c r="R26" s="264" t="e">
        <f>#REF!*1000</f>
        <v>#REF!</v>
      </c>
      <c r="S26" s="264" t="e">
        <f>#REF!*1000</f>
        <v>#REF!</v>
      </c>
      <c r="T26" s="104"/>
      <c r="U26" s="104"/>
      <c r="V26" s="82"/>
      <c r="W26" s="84"/>
      <c r="X26" s="84"/>
      <c r="Y26" s="84"/>
      <c r="Z26" s="84"/>
      <c r="AA26" s="84"/>
      <c r="AB26" s="84"/>
      <c r="AC26" s="84"/>
      <c r="AD26" s="84"/>
      <c r="AE26" s="84"/>
      <c r="AF26" s="84"/>
      <c r="AG26" s="84"/>
      <c r="AH26" s="84"/>
      <c r="AI26" s="150"/>
      <c r="AJ26" s="87" t="s">
        <v>134</v>
      </c>
      <c r="AK26" s="158" t="s">
        <v>167</v>
      </c>
      <c r="AL26" s="275" t="e">
        <f>(H26+I26+J26+K26+L26+M26)/1000</f>
        <v>#REF!</v>
      </c>
      <c r="AM26" s="276" t="e">
        <f>(N26+O26+P26+Q26+R26+S26)/1000</f>
        <v>#REF!</v>
      </c>
      <c r="AN26" s="277" t="e">
        <f>SUM(AL26:AM26)</f>
        <v>#REF!</v>
      </c>
      <c r="AP26" s="39">
        <v>1379.838</v>
      </c>
      <c r="AQ26" s="39">
        <v>1445.0940000000001</v>
      </c>
      <c r="AS26" s="233"/>
      <c r="AT26" s="233"/>
    </row>
    <row r="27" spans="1:46" ht="19.5" customHeight="1">
      <c r="D27" s="53"/>
      <c r="E27" s="87" t="s">
        <v>135</v>
      </c>
      <c r="F27" s="50" t="s">
        <v>94</v>
      </c>
      <c r="G27" s="273">
        <f>SUM(H27:S27)</f>
        <v>0</v>
      </c>
      <c r="H27" s="57"/>
      <c r="I27" s="57"/>
      <c r="J27" s="57"/>
      <c r="K27" s="57"/>
      <c r="L27" s="57"/>
      <c r="M27" s="57"/>
      <c r="N27" s="57"/>
      <c r="O27" s="57"/>
      <c r="P27" s="57"/>
      <c r="Q27" s="57"/>
      <c r="R27" s="57"/>
      <c r="S27" s="57"/>
      <c r="T27" s="104"/>
      <c r="U27" s="104"/>
      <c r="V27" s="82"/>
      <c r="W27" s="84"/>
      <c r="X27" s="84"/>
      <c r="Y27" s="84"/>
      <c r="Z27" s="84"/>
      <c r="AA27" s="84"/>
      <c r="AB27" s="84"/>
      <c r="AC27" s="84"/>
      <c r="AD27" s="84"/>
      <c r="AE27" s="84"/>
      <c r="AF27" s="84"/>
      <c r="AG27" s="84"/>
      <c r="AH27" s="84"/>
      <c r="AI27" s="150"/>
      <c r="AJ27" s="54" t="s">
        <v>207</v>
      </c>
      <c r="AK27" s="50" t="s">
        <v>110</v>
      </c>
      <c r="AL27" s="142"/>
      <c r="AM27" s="143"/>
    </row>
    <row r="28" spans="1:46" ht="62.25" hidden="1" customHeight="1">
      <c r="D28" s="53" t="s">
        <v>99</v>
      </c>
      <c r="E28" s="54" t="s">
        <v>137</v>
      </c>
      <c r="F28" s="50" t="s">
        <v>110</v>
      </c>
      <c r="G28" s="83"/>
      <c r="H28" s="57"/>
      <c r="I28" s="57"/>
      <c r="J28" s="57"/>
      <c r="K28" s="57"/>
      <c r="L28" s="57"/>
      <c r="M28" s="57"/>
      <c r="N28" s="57"/>
      <c r="O28" s="57"/>
      <c r="P28" s="57"/>
      <c r="Q28" s="57"/>
      <c r="R28" s="57"/>
      <c r="S28" s="57"/>
      <c r="T28" s="88"/>
      <c r="U28" s="88"/>
      <c r="V28" s="82"/>
      <c r="W28" s="84"/>
      <c r="X28" s="84"/>
      <c r="Y28" s="84"/>
      <c r="Z28" s="84"/>
      <c r="AA28" s="84"/>
      <c r="AB28" s="84"/>
      <c r="AC28" s="84"/>
      <c r="AD28" s="84"/>
      <c r="AE28" s="84"/>
      <c r="AF28" s="84"/>
      <c r="AG28" s="84"/>
      <c r="AH28" s="84"/>
      <c r="AI28" s="150"/>
      <c r="AJ28" s="53" t="s">
        <v>208</v>
      </c>
      <c r="AK28" s="140"/>
      <c r="AL28" s="279">
        <f>H42</f>
        <v>0.84226999999999996</v>
      </c>
      <c r="AM28" s="279">
        <f>N42</f>
        <v>0.96860000000000002</v>
      </c>
      <c r="AN28" s="403" t="e">
        <f>(AL24*AL28+AM24*AM28)/AN24</f>
        <v>#REF!</v>
      </c>
    </row>
    <row r="29" spans="1:46" hidden="1">
      <c r="D29" s="53" t="s">
        <v>101</v>
      </c>
      <c r="E29" s="54" t="s">
        <v>139</v>
      </c>
      <c r="F29" s="76"/>
      <c r="G29" s="83"/>
      <c r="H29" s="57"/>
      <c r="I29" s="57"/>
      <c r="J29" s="57"/>
      <c r="K29" s="57"/>
      <c r="L29" s="57"/>
      <c r="M29" s="57"/>
      <c r="N29" s="57"/>
      <c r="O29" s="57"/>
      <c r="P29" s="57"/>
      <c r="Q29" s="57"/>
      <c r="R29" s="57"/>
      <c r="S29" s="57"/>
      <c r="T29" s="88"/>
      <c r="U29" s="88"/>
      <c r="V29" s="82"/>
      <c r="W29" s="84"/>
      <c r="X29" s="84"/>
      <c r="Y29" s="84"/>
      <c r="Z29" s="84"/>
      <c r="AA29" s="84"/>
      <c r="AB29" s="84"/>
      <c r="AC29" s="84"/>
      <c r="AD29" s="84"/>
      <c r="AE29" s="84"/>
      <c r="AF29" s="84"/>
      <c r="AG29" s="84"/>
      <c r="AH29" s="84"/>
      <c r="AI29" s="150"/>
      <c r="AJ29" s="87" t="s">
        <v>134</v>
      </c>
      <c r="AK29" s="140"/>
      <c r="AL29" s="279">
        <f>H44</f>
        <v>0.37323000000000001</v>
      </c>
      <c r="AM29" s="279">
        <f>N44</f>
        <v>0.44181999999999999</v>
      </c>
      <c r="AN29" s="403" t="e">
        <f>(AL26*AL29+AM26*AM29)/AN26</f>
        <v>#REF!</v>
      </c>
    </row>
    <row r="30" spans="1:46" hidden="1">
      <c r="D30" s="53" t="s">
        <v>71</v>
      </c>
      <c r="E30" s="54" t="s">
        <v>142</v>
      </c>
      <c r="F30" s="76"/>
      <c r="G30" s="83"/>
      <c r="H30" s="57"/>
      <c r="I30" s="57"/>
      <c r="J30" s="57"/>
      <c r="K30" s="57"/>
      <c r="L30" s="57"/>
      <c r="M30" s="57"/>
      <c r="N30" s="57"/>
      <c r="O30" s="57"/>
      <c r="P30" s="57"/>
      <c r="Q30" s="57"/>
      <c r="R30" s="57"/>
      <c r="S30" s="57"/>
      <c r="T30" s="88"/>
      <c r="U30" s="88"/>
      <c r="V30" s="82"/>
      <c r="W30" s="84"/>
      <c r="X30" s="84"/>
      <c r="Y30" s="84"/>
      <c r="Z30" s="84"/>
      <c r="AA30" s="84"/>
      <c r="AB30" s="84"/>
      <c r="AC30" s="84"/>
      <c r="AD30" s="84"/>
      <c r="AE30" s="84"/>
      <c r="AF30" s="84"/>
      <c r="AG30" s="84"/>
      <c r="AH30" s="84"/>
      <c r="AI30" s="150"/>
      <c r="AJ30" s="87" t="s">
        <v>209</v>
      </c>
      <c r="AK30" s="140"/>
      <c r="AL30" s="279">
        <f>H45</f>
        <v>0</v>
      </c>
      <c r="AM30" s="279">
        <f>N45</f>
        <v>0</v>
      </c>
    </row>
    <row r="31" spans="1:46" hidden="1">
      <c r="D31" s="53"/>
      <c r="E31" s="53" t="s">
        <v>32</v>
      </c>
      <c r="F31" s="50"/>
      <c r="G31" s="273"/>
      <c r="H31" s="57"/>
      <c r="I31" s="57"/>
      <c r="J31" s="57"/>
      <c r="K31" s="57"/>
      <c r="L31" s="57"/>
      <c r="M31" s="57"/>
      <c r="N31" s="197"/>
      <c r="O31" s="197"/>
      <c r="P31" s="197"/>
      <c r="Q31" s="197"/>
      <c r="R31" s="197"/>
      <c r="S31" s="197"/>
      <c r="T31" s="197"/>
      <c r="U31" s="197"/>
      <c r="V31" s="82"/>
      <c r="W31" s="84"/>
      <c r="X31" s="84"/>
      <c r="Y31" s="84"/>
      <c r="Z31" s="84"/>
      <c r="AA31" s="84"/>
      <c r="AB31" s="84"/>
      <c r="AC31" s="84"/>
      <c r="AD31" s="84"/>
      <c r="AE31" s="84"/>
      <c r="AF31" s="84"/>
      <c r="AG31" s="84"/>
      <c r="AH31" s="84"/>
      <c r="AI31" s="150"/>
      <c r="AJ31" s="87"/>
      <c r="AK31" s="140"/>
      <c r="AL31" s="168"/>
      <c r="AM31" s="169"/>
    </row>
    <row r="32" spans="1:46" hidden="1">
      <c r="D32" s="53"/>
      <c r="E32" s="53" t="s">
        <v>206</v>
      </c>
      <c r="F32" s="50"/>
      <c r="G32" s="273"/>
      <c r="H32" s="57"/>
      <c r="I32" s="57"/>
      <c r="J32" s="57"/>
      <c r="K32" s="57"/>
      <c r="L32" s="57"/>
      <c r="M32" s="57"/>
      <c r="N32" s="197"/>
      <c r="O32" s="197"/>
      <c r="P32" s="197"/>
      <c r="Q32" s="197"/>
      <c r="R32" s="197"/>
      <c r="S32" s="197"/>
      <c r="T32" s="197"/>
      <c r="U32" s="197"/>
      <c r="V32" s="82"/>
      <c r="W32" s="84"/>
      <c r="X32" s="84"/>
      <c r="Y32" s="84"/>
      <c r="Z32" s="84"/>
      <c r="AA32" s="84"/>
      <c r="AB32" s="84"/>
      <c r="AC32" s="84"/>
      <c r="AD32" s="84"/>
      <c r="AE32" s="84"/>
      <c r="AF32" s="84"/>
      <c r="AG32" s="84"/>
      <c r="AH32" s="84"/>
      <c r="AI32" s="150"/>
      <c r="AJ32" s="87"/>
      <c r="AK32" s="140"/>
      <c r="AL32" s="168"/>
      <c r="AM32" s="169"/>
    </row>
    <row r="33" spans="4:48" hidden="1">
      <c r="D33" s="53"/>
      <c r="E33" s="87" t="s">
        <v>134</v>
      </c>
      <c r="F33" s="76"/>
      <c r="G33" s="83"/>
      <c r="H33" s="57"/>
      <c r="I33" s="57"/>
      <c r="J33" s="57"/>
      <c r="K33" s="57"/>
      <c r="L33" s="57"/>
      <c r="M33" s="57"/>
      <c r="N33" s="252"/>
      <c r="O33" s="251"/>
      <c r="P33" s="251"/>
      <c r="Q33" s="251"/>
      <c r="R33" s="251"/>
      <c r="S33" s="251"/>
      <c r="T33" s="197"/>
      <c r="U33" s="197"/>
      <c r="V33" s="82"/>
      <c r="W33" s="84"/>
      <c r="X33" s="84"/>
      <c r="Y33" s="84"/>
      <c r="Z33" s="84"/>
      <c r="AA33" s="84"/>
      <c r="AB33" s="84"/>
      <c r="AC33" s="84"/>
      <c r="AD33" s="84"/>
      <c r="AE33" s="84"/>
      <c r="AF33" s="84"/>
      <c r="AG33" s="84"/>
      <c r="AH33" s="84"/>
      <c r="AI33" s="150"/>
      <c r="AJ33" s="150"/>
      <c r="AK33" s="150"/>
      <c r="AL33" s="137"/>
      <c r="AM33" s="138"/>
    </row>
    <row r="34" spans="4:48" hidden="1">
      <c r="D34" s="53"/>
      <c r="E34" s="87" t="s">
        <v>135</v>
      </c>
      <c r="F34" s="76"/>
      <c r="G34" s="83"/>
      <c r="H34" s="57"/>
      <c r="I34" s="57"/>
      <c r="J34" s="57"/>
      <c r="K34" s="57"/>
      <c r="L34" s="57"/>
      <c r="M34" s="57"/>
      <c r="N34" s="252"/>
      <c r="O34" s="251"/>
      <c r="P34" s="251"/>
      <c r="Q34" s="251"/>
      <c r="R34" s="251"/>
      <c r="S34" s="251"/>
      <c r="T34" s="197"/>
      <c r="U34" s="197"/>
      <c r="V34" s="82"/>
      <c r="W34" s="84"/>
      <c r="X34" s="84"/>
      <c r="Y34" s="84"/>
      <c r="Z34" s="84"/>
      <c r="AA34" s="84"/>
      <c r="AB34" s="84"/>
      <c r="AC34" s="84"/>
      <c r="AD34" s="84"/>
      <c r="AE34" s="84"/>
      <c r="AF34" s="84"/>
      <c r="AG34" s="84"/>
      <c r="AH34" s="84"/>
      <c r="AI34" s="150"/>
      <c r="AJ34" s="150"/>
      <c r="AK34" s="150"/>
      <c r="AL34" s="137"/>
      <c r="AM34" s="138"/>
    </row>
    <row r="35" spans="4:48" ht="30" customHeight="1">
      <c r="D35" s="53" t="s">
        <v>108</v>
      </c>
      <c r="E35" s="54" t="s">
        <v>140</v>
      </c>
      <c r="F35" s="50" t="s">
        <v>94</v>
      </c>
      <c r="G35" s="55">
        <f>SUM(G36:G38)</f>
        <v>70771920</v>
      </c>
      <c r="H35" s="95">
        <f>SUM(H36:H38)</f>
        <v>5590323</v>
      </c>
      <c r="I35" s="95">
        <f t="shared" ref="I35:R35" si="10">SUM(I36:I38)</f>
        <v>6602876</v>
      </c>
      <c r="J35" s="95">
        <f t="shared" si="10"/>
        <v>6772817</v>
      </c>
      <c r="K35" s="95">
        <f t="shared" si="10"/>
        <v>5396567.9999999991</v>
      </c>
      <c r="L35" s="95">
        <f t="shared" si="10"/>
        <v>4508429</v>
      </c>
      <c r="M35" s="95">
        <f t="shared" si="10"/>
        <v>5501836</v>
      </c>
      <c r="N35" s="95">
        <f t="shared" si="10"/>
        <v>5857991</v>
      </c>
      <c r="O35" s="95">
        <f t="shared" si="10"/>
        <v>6481319.0000000009</v>
      </c>
      <c r="P35" s="95">
        <f t="shared" si="10"/>
        <v>5262063.0000000019</v>
      </c>
      <c r="Q35" s="95">
        <f t="shared" si="10"/>
        <v>5957180.0000000009</v>
      </c>
      <c r="R35" s="95">
        <f t="shared" si="10"/>
        <v>6366188</v>
      </c>
      <c r="S35" s="95">
        <f>SUM(S36:S38)</f>
        <v>6474330</v>
      </c>
      <c r="T35" s="198"/>
      <c r="U35" s="198"/>
      <c r="V35" s="65"/>
      <c r="W35" s="68"/>
      <c r="X35" s="68"/>
      <c r="Y35" s="68"/>
      <c r="Z35" s="68"/>
      <c r="AA35" s="68"/>
      <c r="AB35" s="68"/>
      <c r="AC35" s="68"/>
      <c r="AD35" s="68"/>
      <c r="AE35" s="68"/>
      <c r="AF35" s="68"/>
      <c r="AG35" s="68"/>
      <c r="AH35" s="68"/>
      <c r="AI35" s="148"/>
      <c r="AJ35" s="54" t="s">
        <v>140</v>
      </c>
      <c r="AK35" s="158" t="s">
        <v>167</v>
      </c>
      <c r="AL35" s="159">
        <f>SUM(AL36:AL38)</f>
        <v>34372.849000000002</v>
      </c>
      <c r="AM35" s="159">
        <f>SUM(AM36:AM38)</f>
        <v>36399.070999999996</v>
      </c>
      <c r="AN35" s="159">
        <f>SUM(AN36:AN38)</f>
        <v>70771.92</v>
      </c>
    </row>
    <row r="36" spans="4:48" ht="12" customHeight="1">
      <c r="D36" s="53"/>
      <c r="E36" s="557" t="s">
        <v>17</v>
      </c>
      <c r="F36" s="50" t="s">
        <v>94</v>
      </c>
      <c r="G36" s="563">
        <f>SUM(H36:S37)</f>
        <v>70510929</v>
      </c>
      <c r="H36" s="578">
        <f>H107</f>
        <v>5555749</v>
      </c>
      <c r="I36" s="578">
        <f>I107</f>
        <v>6584893</v>
      </c>
      <c r="J36" s="578">
        <f t="shared" ref="J36:S36" si="11">J107</f>
        <v>6750413</v>
      </c>
      <c r="K36" s="578">
        <f t="shared" si="11"/>
        <v>5374867.9999999991</v>
      </c>
      <c r="L36" s="578">
        <f t="shared" si="11"/>
        <v>4480321</v>
      </c>
      <c r="M36" s="578">
        <f t="shared" si="11"/>
        <v>5486464</v>
      </c>
      <c r="N36" s="578">
        <f t="shared" si="11"/>
        <v>5842331</v>
      </c>
      <c r="O36" s="578">
        <f t="shared" si="11"/>
        <v>6470932.0000000009</v>
      </c>
      <c r="P36" s="578">
        <f t="shared" si="11"/>
        <v>5246070.0000000019</v>
      </c>
      <c r="Q36" s="578">
        <f t="shared" si="11"/>
        <v>5947093.0000000009</v>
      </c>
      <c r="R36" s="578">
        <f t="shared" si="11"/>
        <v>6326671</v>
      </c>
      <c r="S36" s="578">
        <f t="shared" si="11"/>
        <v>6445124</v>
      </c>
      <c r="T36" s="57"/>
      <c r="U36" s="57"/>
      <c r="V36" s="65"/>
      <c r="W36" s="68"/>
      <c r="X36" s="68"/>
      <c r="Y36" s="68"/>
      <c r="Z36" s="68"/>
      <c r="AA36" s="68"/>
      <c r="AB36" s="68"/>
      <c r="AC36" s="68"/>
      <c r="AD36" s="68"/>
      <c r="AE36" s="68"/>
      <c r="AF36" s="68"/>
      <c r="AG36" s="68"/>
      <c r="AH36" s="68"/>
      <c r="AI36" s="148"/>
      <c r="AJ36" s="582" t="s">
        <v>208</v>
      </c>
      <c r="AK36" s="584" t="s">
        <v>167</v>
      </c>
      <c r="AL36" s="570">
        <f>(H36+I36+J36+K36+L36+M36)/1000</f>
        <v>34232.707999999999</v>
      </c>
      <c r="AM36" s="570">
        <f>(N36+O36+P36+Q36+R36+S36)/1000</f>
        <v>36278.220999999998</v>
      </c>
      <c r="AN36" s="570">
        <f>SUM(AL36:AM37)</f>
        <v>70510.929000000004</v>
      </c>
    </row>
    <row r="37" spans="4:48" ht="16.5" customHeight="1">
      <c r="D37" s="53"/>
      <c r="E37" s="558"/>
      <c r="F37" s="50" t="s">
        <v>94</v>
      </c>
      <c r="G37" s="564"/>
      <c r="H37" s="579"/>
      <c r="I37" s="579"/>
      <c r="J37" s="579"/>
      <c r="K37" s="579"/>
      <c r="L37" s="579"/>
      <c r="M37" s="579"/>
      <c r="N37" s="579"/>
      <c r="O37" s="579"/>
      <c r="P37" s="579"/>
      <c r="Q37" s="579"/>
      <c r="R37" s="579"/>
      <c r="S37" s="579"/>
      <c r="T37" s="57"/>
      <c r="U37" s="57"/>
      <c r="V37" s="65"/>
      <c r="W37" s="68"/>
      <c r="X37" s="68"/>
      <c r="Y37" s="68"/>
      <c r="Z37" s="68"/>
      <c r="AA37" s="68"/>
      <c r="AB37" s="68"/>
      <c r="AC37" s="68"/>
      <c r="AD37" s="68"/>
      <c r="AE37" s="68"/>
      <c r="AF37" s="68"/>
      <c r="AG37" s="68"/>
      <c r="AH37" s="68"/>
      <c r="AI37" s="148"/>
      <c r="AJ37" s="583"/>
      <c r="AK37" s="585"/>
      <c r="AL37" s="571"/>
      <c r="AM37" s="571"/>
      <c r="AN37" s="571"/>
    </row>
    <row r="38" spans="4:48" ht="20.25" customHeight="1">
      <c r="D38" s="53"/>
      <c r="E38" s="53" t="s">
        <v>134</v>
      </c>
      <c r="F38" s="50" t="s">
        <v>94</v>
      </c>
      <c r="G38" s="55">
        <f>SUM(H38:S38)</f>
        <v>260991</v>
      </c>
      <c r="H38" s="264">
        <v>34574</v>
      </c>
      <c r="I38" s="264">
        <v>17983</v>
      </c>
      <c r="J38" s="264">
        <v>22404</v>
      </c>
      <c r="K38" s="264">
        <v>21700</v>
      </c>
      <c r="L38" s="264">
        <v>28108</v>
      </c>
      <c r="M38" s="264">
        <v>15372</v>
      </c>
      <c r="N38" s="264">
        <v>15660</v>
      </c>
      <c r="O38" s="264">
        <v>10387</v>
      </c>
      <c r="P38" s="264">
        <v>15993</v>
      </c>
      <c r="Q38" s="264">
        <v>10087</v>
      </c>
      <c r="R38" s="264">
        <v>39517</v>
      </c>
      <c r="S38" s="264">
        <v>29206</v>
      </c>
      <c r="T38" s="431"/>
      <c r="U38" s="135"/>
      <c r="V38" s="65"/>
      <c r="W38" s="68"/>
      <c r="X38" s="68"/>
      <c r="Y38" s="68"/>
      <c r="Z38" s="68"/>
      <c r="AA38" s="68"/>
      <c r="AB38" s="68"/>
      <c r="AC38" s="68"/>
      <c r="AD38" s="68"/>
      <c r="AE38" s="68"/>
      <c r="AF38" s="68"/>
      <c r="AG38" s="68"/>
      <c r="AH38" s="68"/>
      <c r="AI38" s="148"/>
      <c r="AJ38" s="53" t="s">
        <v>134</v>
      </c>
      <c r="AK38" s="158" t="s">
        <v>167</v>
      </c>
      <c r="AL38" s="281">
        <f>(H38+I38+J38+K38+L38+M38)/1000</f>
        <v>140.14099999999999</v>
      </c>
      <c r="AM38" s="281">
        <f>(N38+O38+P38+Q38+R38+S38)/1000</f>
        <v>120.85</v>
      </c>
      <c r="AN38" s="281">
        <f>SUM(AL38:AM38)</f>
        <v>260.99099999999999</v>
      </c>
    </row>
    <row r="39" spans="4:48" ht="21" customHeight="1">
      <c r="D39" s="53"/>
      <c r="E39" s="53" t="s">
        <v>135</v>
      </c>
      <c r="F39" s="50" t="s">
        <v>94</v>
      </c>
      <c r="G39" s="55">
        <f>SUM(H39:S39)</f>
        <v>0</v>
      </c>
      <c r="H39" s="57"/>
      <c r="I39" s="57"/>
      <c r="J39" s="57"/>
      <c r="K39" s="57"/>
      <c r="L39" s="57"/>
      <c r="M39" s="57"/>
      <c r="N39" s="57"/>
      <c r="O39" s="57"/>
      <c r="P39" s="57"/>
      <c r="Q39" s="57"/>
      <c r="R39" s="57"/>
      <c r="S39" s="57"/>
      <c r="T39" s="57"/>
      <c r="U39" s="57"/>
      <c r="V39" s="65"/>
      <c r="W39" s="68"/>
      <c r="X39" s="68"/>
      <c r="Y39" s="68"/>
      <c r="Z39" s="68"/>
      <c r="AA39" s="68"/>
      <c r="AB39" s="68"/>
      <c r="AC39" s="68"/>
      <c r="AD39" s="68"/>
      <c r="AE39" s="68"/>
      <c r="AF39" s="68"/>
      <c r="AG39" s="68"/>
      <c r="AH39" s="68"/>
      <c r="AI39" s="148"/>
      <c r="AJ39" s="53" t="s">
        <v>209</v>
      </c>
      <c r="AK39" s="158" t="s">
        <v>167</v>
      </c>
      <c r="AL39" s="170"/>
      <c r="AM39" s="170"/>
      <c r="AN39" s="170"/>
    </row>
    <row r="40" spans="4:48" ht="51" hidden="1" customHeight="1">
      <c r="D40" s="53" t="s">
        <v>111</v>
      </c>
      <c r="E40" s="54" t="s">
        <v>141</v>
      </c>
      <c r="F40" s="50" t="s">
        <v>110</v>
      </c>
      <c r="G40" s="65"/>
      <c r="H40" s="66"/>
      <c r="I40" s="66"/>
      <c r="J40" s="66"/>
      <c r="K40" s="66"/>
      <c r="L40" s="66"/>
      <c r="M40" s="66"/>
      <c r="N40" s="66"/>
      <c r="O40" s="66"/>
      <c r="P40" s="66"/>
      <c r="Q40" s="66"/>
      <c r="R40" s="66"/>
      <c r="S40" s="66"/>
      <c r="T40" s="66"/>
      <c r="U40" s="66"/>
      <c r="V40" s="65"/>
      <c r="W40" s="68"/>
      <c r="X40" s="68"/>
      <c r="Y40" s="68"/>
      <c r="Z40" s="68"/>
      <c r="AA40" s="68"/>
      <c r="AB40" s="68"/>
      <c r="AC40" s="68"/>
      <c r="AD40" s="68"/>
      <c r="AE40" s="68"/>
      <c r="AF40" s="68"/>
      <c r="AG40" s="68"/>
      <c r="AH40" s="68"/>
      <c r="AI40" s="148"/>
      <c r="AJ40" s="173" t="s">
        <v>144</v>
      </c>
      <c r="AK40" s="35" t="s">
        <v>34</v>
      </c>
      <c r="AL40" s="176" t="e">
        <f>AL41+AL42+AL43+AL50</f>
        <v>#REF!</v>
      </c>
      <c r="AM40" s="176" t="e">
        <f>AM41+AM42+AM43+AM50</f>
        <v>#REF!</v>
      </c>
      <c r="AN40" s="159" t="e">
        <f>SUM(AL40:AM40)</f>
        <v>#REF!</v>
      </c>
    </row>
    <row r="41" spans="4:48" ht="28.5" customHeight="1">
      <c r="D41" s="53" t="s">
        <v>113</v>
      </c>
      <c r="E41" s="54" t="s">
        <v>143</v>
      </c>
      <c r="F41" s="76"/>
      <c r="G41" s="83"/>
      <c r="H41" s="94"/>
      <c r="I41" s="94"/>
      <c r="J41" s="94"/>
      <c r="K41" s="94"/>
      <c r="L41" s="94"/>
      <c r="M41" s="94"/>
      <c r="N41" s="94"/>
      <c r="O41" s="94"/>
      <c r="P41" s="94"/>
      <c r="Q41" s="94"/>
      <c r="R41" s="94"/>
      <c r="S41" s="94"/>
      <c r="T41" s="199"/>
      <c r="U41" s="199"/>
      <c r="V41" s="82"/>
      <c r="W41" s="84"/>
      <c r="X41" s="84"/>
      <c r="Y41" s="84"/>
      <c r="Z41" s="84"/>
      <c r="AA41" s="84"/>
      <c r="AB41" s="84"/>
      <c r="AC41" s="84"/>
      <c r="AD41" s="84"/>
      <c r="AE41" s="84"/>
      <c r="AF41" s="84"/>
      <c r="AG41" s="84"/>
      <c r="AH41" s="84"/>
      <c r="AI41" s="150"/>
      <c r="AJ41" s="586" t="s">
        <v>208</v>
      </c>
      <c r="AK41" s="588" t="s">
        <v>34</v>
      </c>
      <c r="AL41" s="572" t="e">
        <f>(AL24-AL36)*AL28</f>
        <v>#REF!</v>
      </c>
      <c r="AM41" s="572" t="e">
        <f>(AM24-AM36)*AM28</f>
        <v>#REF!</v>
      </c>
      <c r="AN41" s="570" t="e">
        <f>SUM(AL41:AM42)</f>
        <v>#REF!</v>
      </c>
    </row>
    <row r="42" spans="4:48">
      <c r="D42" s="53"/>
      <c r="E42" s="557" t="s">
        <v>17</v>
      </c>
      <c r="F42" s="76"/>
      <c r="G42" s="83"/>
      <c r="H42" s="565">
        <v>0.84226999999999996</v>
      </c>
      <c r="I42" s="565">
        <v>0.84226999999999996</v>
      </c>
      <c r="J42" s="565">
        <v>0.84226999999999996</v>
      </c>
      <c r="K42" s="565">
        <v>0.84226999999999996</v>
      </c>
      <c r="L42" s="565">
        <v>0.84226999999999996</v>
      </c>
      <c r="M42" s="565">
        <v>0.84226999999999996</v>
      </c>
      <c r="N42" s="565">
        <v>0.96860000000000002</v>
      </c>
      <c r="O42" s="565">
        <v>0.96860000000000002</v>
      </c>
      <c r="P42" s="565">
        <v>0.96860000000000002</v>
      </c>
      <c r="Q42" s="565">
        <v>0.96860000000000002</v>
      </c>
      <c r="R42" s="565">
        <v>0.96860000000000002</v>
      </c>
      <c r="S42" s="565">
        <v>0.96860000000000002</v>
      </c>
      <c r="T42" s="199"/>
      <c r="U42" s="199"/>
      <c r="V42" s="82"/>
      <c r="W42" s="84"/>
      <c r="X42" s="84"/>
      <c r="Y42" s="84"/>
      <c r="Z42" s="84"/>
      <c r="AA42" s="84"/>
      <c r="AB42" s="84"/>
      <c r="AC42" s="84"/>
      <c r="AD42" s="84"/>
      <c r="AE42" s="84"/>
      <c r="AF42" s="84"/>
      <c r="AG42" s="84"/>
      <c r="AH42" s="84"/>
      <c r="AI42" s="150"/>
      <c r="AJ42" s="587"/>
      <c r="AK42" s="589"/>
      <c r="AL42" s="573"/>
      <c r="AM42" s="573"/>
      <c r="AN42" s="571"/>
    </row>
    <row r="43" spans="4:48" ht="12" customHeight="1">
      <c r="D43" s="53"/>
      <c r="E43" s="558"/>
      <c r="F43" s="76"/>
      <c r="G43" s="83"/>
      <c r="H43" s="566"/>
      <c r="I43" s="566"/>
      <c r="J43" s="566"/>
      <c r="K43" s="566"/>
      <c r="L43" s="566"/>
      <c r="M43" s="566"/>
      <c r="N43" s="566"/>
      <c r="O43" s="566"/>
      <c r="P43" s="566"/>
      <c r="Q43" s="566"/>
      <c r="R43" s="566"/>
      <c r="S43" s="566"/>
      <c r="T43" s="199"/>
      <c r="U43" s="199"/>
      <c r="V43" s="82"/>
      <c r="W43" s="84"/>
      <c r="X43" s="84"/>
      <c r="Y43" s="84"/>
      <c r="Z43" s="84"/>
      <c r="AA43" s="84"/>
      <c r="AB43" s="84"/>
      <c r="AC43" s="84"/>
      <c r="AD43" s="84"/>
      <c r="AE43" s="84"/>
      <c r="AF43" s="84"/>
      <c r="AG43" s="84"/>
      <c r="AH43" s="84"/>
      <c r="AI43" s="150"/>
      <c r="AJ43" s="174" t="s">
        <v>134</v>
      </c>
      <c r="AK43" s="35" t="s">
        <v>34</v>
      </c>
      <c r="AL43" s="282" t="e">
        <f>(AL26-AL38)*AL29</f>
        <v>#REF!</v>
      </c>
      <c r="AM43" s="282" t="e">
        <f>(AM26-AM38)*AM29</f>
        <v>#REF!</v>
      </c>
      <c r="AN43" s="281" t="e">
        <f>SUM(AL43:AM43)</f>
        <v>#REF!</v>
      </c>
    </row>
    <row r="44" spans="4:48">
      <c r="D44" s="53"/>
      <c r="E44" s="53" t="s">
        <v>134</v>
      </c>
      <c r="F44" s="76"/>
      <c r="G44" s="83"/>
      <c r="H44" s="349">
        <v>0.37323000000000001</v>
      </c>
      <c r="I44" s="349">
        <v>0.37323000000000001</v>
      </c>
      <c r="J44" s="349">
        <v>0.37323000000000001</v>
      </c>
      <c r="K44" s="349">
        <v>0.37323000000000001</v>
      </c>
      <c r="L44" s="349">
        <v>0.37323000000000001</v>
      </c>
      <c r="M44" s="349">
        <v>0.37323000000000001</v>
      </c>
      <c r="N44" s="66">
        <v>0.44181999999999999</v>
      </c>
      <c r="O44" s="66">
        <v>0.44181999999999999</v>
      </c>
      <c r="P44" s="66">
        <v>0.44181999999999999</v>
      </c>
      <c r="Q44" s="66">
        <v>0.44181999999999999</v>
      </c>
      <c r="R44" s="66">
        <v>0.44181999999999999</v>
      </c>
      <c r="S44" s="66">
        <v>0.44181999999999999</v>
      </c>
      <c r="T44" s="199"/>
      <c r="U44" s="199"/>
      <c r="V44" s="82"/>
      <c r="W44" s="84"/>
      <c r="X44" s="84"/>
      <c r="Y44" s="84"/>
      <c r="Z44" s="84"/>
      <c r="AA44" s="84"/>
      <c r="AB44" s="84"/>
      <c r="AC44" s="84"/>
      <c r="AD44" s="84"/>
      <c r="AE44" s="84"/>
      <c r="AF44" s="84"/>
      <c r="AG44" s="84"/>
      <c r="AH44" s="84"/>
      <c r="AI44" s="150"/>
      <c r="AJ44" s="53"/>
    </row>
    <row r="45" spans="4:48">
      <c r="D45" s="53"/>
      <c r="E45" s="53" t="s">
        <v>135</v>
      </c>
      <c r="F45" s="76"/>
      <c r="G45" s="83"/>
      <c r="H45" s="349"/>
      <c r="I45" s="349"/>
      <c r="J45" s="349"/>
      <c r="K45" s="349"/>
      <c r="L45" s="349"/>
      <c r="M45" s="349"/>
      <c r="N45" s="66"/>
      <c r="O45" s="66"/>
      <c r="P45" s="66"/>
      <c r="Q45" s="66"/>
      <c r="R45" s="66"/>
      <c r="S45" s="66"/>
      <c r="T45" s="199"/>
      <c r="U45" s="199"/>
      <c r="V45" s="82"/>
      <c r="W45" s="84"/>
      <c r="X45" s="84"/>
      <c r="Y45" s="84"/>
      <c r="Z45" s="84"/>
      <c r="AA45" s="84"/>
      <c r="AB45" s="84"/>
      <c r="AC45" s="84"/>
      <c r="AD45" s="84"/>
      <c r="AE45" s="84"/>
      <c r="AF45" s="84"/>
      <c r="AG45" s="84"/>
      <c r="AH45" s="84"/>
      <c r="AI45" s="150"/>
      <c r="AJ45" s="53"/>
    </row>
    <row r="46" spans="4:48" ht="49.5" customHeight="1">
      <c r="D46" s="53" t="s">
        <v>115</v>
      </c>
      <c r="E46" s="114" t="s">
        <v>144</v>
      </c>
      <c r="F46" s="81" t="s">
        <v>117</v>
      </c>
      <c r="G46" s="128" t="e">
        <f>SUM(H46:S46)</f>
        <v>#REF!</v>
      </c>
      <c r="H46" s="133" t="e">
        <f t="shared" ref="H46:M46" si="12">H47+H48+H49+H50</f>
        <v>#REF!</v>
      </c>
      <c r="I46" s="133" t="e">
        <f t="shared" si="12"/>
        <v>#REF!</v>
      </c>
      <c r="J46" s="133" t="e">
        <f t="shared" si="12"/>
        <v>#REF!</v>
      </c>
      <c r="K46" s="133" t="e">
        <f t="shared" si="12"/>
        <v>#REF!</v>
      </c>
      <c r="L46" s="133" t="e">
        <f t="shared" si="12"/>
        <v>#REF!</v>
      </c>
      <c r="M46" s="133" t="e">
        <f t="shared" si="12"/>
        <v>#REF!</v>
      </c>
      <c r="N46" s="133" t="e">
        <f t="shared" ref="N46:S46" si="13">N47+N49+N50</f>
        <v>#REF!</v>
      </c>
      <c r="O46" s="133" t="e">
        <f t="shared" si="13"/>
        <v>#REF!</v>
      </c>
      <c r="P46" s="133" t="e">
        <f t="shared" si="13"/>
        <v>#REF!</v>
      </c>
      <c r="Q46" s="133" t="e">
        <f t="shared" si="13"/>
        <v>#REF!</v>
      </c>
      <c r="R46" s="133" t="e">
        <f t="shared" si="13"/>
        <v>#REF!</v>
      </c>
      <c r="S46" s="133" t="e">
        <f t="shared" si="13"/>
        <v>#REF!</v>
      </c>
      <c r="T46" s="200"/>
      <c r="U46" s="200"/>
      <c r="V46" s="82"/>
      <c r="W46" s="84"/>
      <c r="X46" s="84"/>
      <c r="Y46" s="84"/>
      <c r="Z46" s="84"/>
      <c r="AA46" s="84"/>
      <c r="AB46" s="84"/>
      <c r="AC46" s="84"/>
      <c r="AD46" s="84"/>
      <c r="AE46" s="84"/>
      <c r="AF46" s="84"/>
      <c r="AG46" s="84"/>
      <c r="AH46" s="84"/>
      <c r="AI46" s="150"/>
    </row>
    <row r="47" spans="4:48">
      <c r="D47" s="53"/>
      <c r="E47" s="557" t="s">
        <v>17</v>
      </c>
      <c r="F47" s="76" t="s">
        <v>117</v>
      </c>
      <c r="G47" s="576" t="e">
        <f>SUM(H47:S47)</f>
        <v>#REF!</v>
      </c>
      <c r="H47" s="83" t="e">
        <f t="shared" ref="H47:S47" si="14">(H24-H36)*H42</f>
        <v>#REF!</v>
      </c>
      <c r="I47" s="83" t="e">
        <f t="shared" si="14"/>
        <v>#REF!</v>
      </c>
      <c r="J47" s="83" t="e">
        <f t="shared" si="14"/>
        <v>#REF!</v>
      </c>
      <c r="K47" s="83" t="e">
        <f t="shared" si="14"/>
        <v>#REF!</v>
      </c>
      <c r="L47" s="83" t="e">
        <f t="shared" si="14"/>
        <v>#REF!</v>
      </c>
      <c r="M47" s="83" t="e">
        <f t="shared" si="14"/>
        <v>#REF!</v>
      </c>
      <c r="N47" s="83" t="e">
        <f t="shared" si="14"/>
        <v>#REF!</v>
      </c>
      <c r="O47" s="83" t="e">
        <f t="shared" si="14"/>
        <v>#REF!</v>
      </c>
      <c r="P47" s="83" t="e">
        <f t="shared" si="14"/>
        <v>#REF!</v>
      </c>
      <c r="Q47" s="83" t="e">
        <f t="shared" si="14"/>
        <v>#REF!</v>
      </c>
      <c r="R47" s="83" t="e">
        <f t="shared" si="14"/>
        <v>#REF!</v>
      </c>
      <c r="S47" s="83" t="e">
        <f t="shared" si="14"/>
        <v>#REF!</v>
      </c>
      <c r="T47" s="201"/>
      <c r="U47" s="201"/>
      <c r="V47" s="82"/>
      <c r="W47" s="84"/>
      <c r="X47" s="84"/>
      <c r="Y47" s="84"/>
      <c r="Z47" s="84"/>
      <c r="AA47" s="84"/>
      <c r="AB47" s="84"/>
      <c r="AC47" s="84"/>
      <c r="AD47" s="84"/>
      <c r="AE47" s="84"/>
      <c r="AF47" s="84"/>
      <c r="AG47" s="84"/>
      <c r="AH47" s="84"/>
      <c r="AI47" s="150"/>
    </row>
    <row r="48" spans="4:48">
      <c r="D48" s="53"/>
      <c r="E48" s="558"/>
      <c r="F48" s="81" t="s">
        <v>117</v>
      </c>
      <c r="G48" s="577"/>
      <c r="H48" s="83"/>
      <c r="I48" s="83"/>
      <c r="J48" s="83"/>
      <c r="K48" s="83"/>
      <c r="L48" s="83"/>
      <c r="M48" s="83"/>
      <c r="N48" s="83"/>
      <c r="O48" s="83"/>
      <c r="P48" s="83"/>
      <c r="Q48" s="83"/>
      <c r="R48" s="83"/>
      <c r="S48" s="83"/>
      <c r="T48" s="201"/>
      <c r="U48" s="201"/>
      <c r="V48" s="82"/>
      <c r="W48" s="84"/>
      <c r="X48" s="84"/>
      <c r="Y48" s="84"/>
      <c r="Z48" s="84"/>
      <c r="AA48" s="84"/>
      <c r="AB48" s="84"/>
      <c r="AC48" s="84"/>
      <c r="AD48" s="84"/>
      <c r="AE48" s="84"/>
      <c r="AF48" s="84"/>
      <c r="AG48" s="84"/>
      <c r="AH48" s="84"/>
      <c r="AI48" s="150"/>
      <c r="AP48" s="136"/>
      <c r="AQ48" s="136"/>
      <c r="AR48" s="136"/>
      <c r="AS48" s="136"/>
      <c r="AT48" s="136"/>
      <c r="AU48" s="136"/>
      <c r="AV48" s="136"/>
    </row>
    <row r="49" spans="4:40" ht="19.5" customHeight="1">
      <c r="D49" s="53"/>
      <c r="E49" s="53" t="s">
        <v>134</v>
      </c>
      <c r="F49" s="81" t="s">
        <v>117</v>
      </c>
      <c r="G49" s="83" t="e">
        <f>SUM(H49:S49)</f>
        <v>#REF!</v>
      </c>
      <c r="H49" s="83" t="e">
        <f t="shared" ref="H49:S49" si="15">(H26-H38)*H44</f>
        <v>#REF!</v>
      </c>
      <c r="I49" s="83" t="e">
        <f t="shared" si="15"/>
        <v>#REF!</v>
      </c>
      <c r="J49" s="83" t="e">
        <f t="shared" si="15"/>
        <v>#REF!</v>
      </c>
      <c r="K49" s="83" t="e">
        <f t="shared" si="15"/>
        <v>#REF!</v>
      </c>
      <c r="L49" s="83" t="e">
        <f t="shared" si="15"/>
        <v>#REF!</v>
      </c>
      <c r="M49" s="83" t="e">
        <f t="shared" si="15"/>
        <v>#REF!</v>
      </c>
      <c r="N49" s="83" t="e">
        <f t="shared" si="15"/>
        <v>#REF!</v>
      </c>
      <c r="O49" s="83" t="e">
        <f t="shared" si="15"/>
        <v>#REF!</v>
      </c>
      <c r="P49" s="83" t="e">
        <f t="shared" si="15"/>
        <v>#REF!</v>
      </c>
      <c r="Q49" s="83" t="e">
        <f t="shared" si="15"/>
        <v>#REF!</v>
      </c>
      <c r="R49" s="83" t="e">
        <f t="shared" si="15"/>
        <v>#REF!</v>
      </c>
      <c r="S49" s="83" t="e">
        <f t="shared" si="15"/>
        <v>#REF!</v>
      </c>
      <c r="T49" s="201"/>
      <c r="U49" s="201"/>
      <c r="V49" s="82"/>
      <c r="W49" s="84"/>
      <c r="X49" s="84"/>
      <c r="Y49" s="84"/>
      <c r="Z49" s="84"/>
      <c r="AA49" s="84"/>
      <c r="AB49" s="84"/>
      <c r="AC49" s="84"/>
      <c r="AD49" s="84"/>
      <c r="AE49" s="84"/>
      <c r="AF49" s="84"/>
      <c r="AG49" s="84"/>
      <c r="AH49" s="84"/>
      <c r="AI49" s="150"/>
    </row>
    <row r="50" spans="4:40" ht="18.75" customHeight="1">
      <c r="D50" s="53"/>
      <c r="E50" s="53" t="s">
        <v>135</v>
      </c>
      <c r="F50" s="81" t="s">
        <v>117</v>
      </c>
      <c r="G50" s="83">
        <f>H50+N50</f>
        <v>0</v>
      </c>
      <c r="H50" s="94"/>
      <c r="I50" s="94"/>
      <c r="J50" s="94"/>
      <c r="K50" s="94"/>
      <c r="L50" s="94"/>
      <c r="M50" s="94"/>
      <c r="N50" s="94"/>
      <c r="O50" s="94"/>
      <c r="P50" s="94"/>
      <c r="Q50" s="94"/>
      <c r="R50" s="94"/>
      <c r="S50" s="94"/>
      <c r="T50" s="199"/>
      <c r="U50" s="199"/>
      <c r="V50" s="82"/>
      <c r="W50" s="84"/>
      <c r="X50" s="84"/>
      <c r="Y50" s="84"/>
      <c r="Z50" s="84"/>
      <c r="AA50" s="84"/>
      <c r="AB50" s="84"/>
      <c r="AC50" s="84"/>
      <c r="AD50" s="84"/>
      <c r="AE50" s="84"/>
      <c r="AF50" s="84"/>
      <c r="AG50" s="84"/>
      <c r="AH50" s="84"/>
      <c r="AI50" s="150"/>
      <c r="AJ50" s="150"/>
      <c r="AK50" s="150"/>
      <c r="AL50" s="47"/>
    </row>
    <row r="51" spans="4:40">
      <c r="D51" s="53"/>
      <c r="E51" s="228" t="s">
        <v>185</v>
      </c>
      <c r="F51" s="225"/>
      <c r="G51" s="82"/>
      <c r="H51" s="199"/>
      <c r="I51" s="199"/>
      <c r="J51" s="199"/>
      <c r="K51" s="199"/>
      <c r="L51" s="199"/>
      <c r="M51" s="199"/>
      <c r="N51" s="199"/>
      <c r="O51" s="199"/>
      <c r="P51" s="199"/>
      <c r="Q51" s="199"/>
      <c r="R51" s="199"/>
      <c r="S51" s="199"/>
      <c r="T51" s="199"/>
      <c r="U51" s="199"/>
      <c r="V51" s="82"/>
      <c r="W51" s="84"/>
      <c r="X51" s="84"/>
      <c r="Y51" s="84"/>
      <c r="Z51" s="84"/>
      <c r="AA51" s="84"/>
      <c r="AB51" s="84"/>
      <c r="AC51" s="84"/>
      <c r="AD51" s="84"/>
      <c r="AE51" s="84"/>
      <c r="AF51" s="84"/>
      <c r="AG51" s="84"/>
      <c r="AH51" s="84"/>
      <c r="AI51" s="150"/>
      <c r="AJ51" s="150"/>
      <c r="AK51" s="150"/>
      <c r="AL51" s="47"/>
    </row>
    <row r="52" spans="4:40" ht="16.5" customHeight="1">
      <c r="D52" s="53"/>
      <c r="E52" s="561" t="s">
        <v>17</v>
      </c>
      <c r="F52" s="87"/>
      <c r="G52" s="132"/>
      <c r="H52" s="83" t="e">
        <f t="shared" ref="H52:S52" si="16">H42*H24</f>
        <v>#REF!</v>
      </c>
      <c r="I52" s="83" t="e">
        <f t="shared" si="16"/>
        <v>#REF!</v>
      </c>
      <c r="J52" s="83" t="e">
        <f t="shared" si="16"/>
        <v>#REF!</v>
      </c>
      <c r="K52" s="83" t="e">
        <f t="shared" si="16"/>
        <v>#REF!</v>
      </c>
      <c r="L52" s="83" t="e">
        <f t="shared" si="16"/>
        <v>#REF!</v>
      </c>
      <c r="M52" s="83" t="e">
        <f t="shared" si="16"/>
        <v>#REF!</v>
      </c>
      <c r="N52" s="83" t="e">
        <f t="shared" si="16"/>
        <v>#REF!</v>
      </c>
      <c r="O52" s="83" t="e">
        <f t="shared" si="16"/>
        <v>#REF!</v>
      </c>
      <c r="P52" s="83" t="e">
        <f t="shared" si="16"/>
        <v>#REF!</v>
      </c>
      <c r="Q52" s="83" t="e">
        <f t="shared" si="16"/>
        <v>#REF!</v>
      </c>
      <c r="R52" s="83" t="e">
        <f t="shared" si="16"/>
        <v>#REF!</v>
      </c>
      <c r="S52" s="83" t="e">
        <f t="shared" si="16"/>
        <v>#REF!</v>
      </c>
      <c r="T52" s="253"/>
      <c r="U52" s="87"/>
      <c r="V52" s="82"/>
      <c r="W52" s="84"/>
      <c r="X52" s="84"/>
      <c r="Y52" s="84"/>
      <c r="Z52" s="84"/>
      <c r="AA52" s="84"/>
      <c r="AB52" s="84"/>
      <c r="AC52" s="84"/>
      <c r="AD52" s="84"/>
      <c r="AE52" s="84"/>
      <c r="AF52" s="84"/>
      <c r="AG52" s="84"/>
      <c r="AH52" s="84"/>
      <c r="AI52" s="150"/>
      <c r="AJ52" s="150"/>
      <c r="AK52" s="150"/>
      <c r="AL52" s="47"/>
    </row>
    <row r="53" spans="4:40" ht="13.5" customHeight="1">
      <c r="D53" s="53"/>
      <c r="E53" s="562"/>
      <c r="F53" s="87"/>
      <c r="G53" s="132"/>
      <c r="H53" s="83"/>
      <c r="I53" s="83"/>
      <c r="J53" s="83"/>
      <c r="K53" s="83"/>
      <c r="L53" s="83"/>
      <c r="M53" s="83"/>
      <c r="N53" s="83"/>
      <c r="O53" s="83"/>
      <c r="P53" s="83"/>
      <c r="Q53" s="83"/>
      <c r="R53" s="83"/>
      <c r="S53" s="83"/>
      <c r="T53" s="253"/>
      <c r="U53" s="87"/>
      <c r="V53" s="82"/>
      <c r="W53" s="84"/>
      <c r="X53" s="84"/>
      <c r="Y53" s="84"/>
      <c r="Z53" s="84"/>
      <c r="AA53" s="84"/>
      <c r="AB53" s="84"/>
      <c r="AC53" s="84"/>
      <c r="AD53" s="84"/>
      <c r="AE53" s="84"/>
      <c r="AF53" s="84"/>
      <c r="AG53" s="84"/>
      <c r="AH53" s="84"/>
      <c r="AI53" s="150"/>
      <c r="AJ53" s="150"/>
      <c r="AK53" s="150"/>
      <c r="AL53" s="47"/>
    </row>
    <row r="54" spans="4:40">
      <c r="D54" s="53"/>
      <c r="E54" s="226" t="s">
        <v>134</v>
      </c>
      <c r="F54" s="87"/>
      <c r="G54" s="132"/>
      <c r="H54" s="83" t="e">
        <f t="shared" ref="H54:S54" si="17">H44*H26</f>
        <v>#REF!</v>
      </c>
      <c r="I54" s="83" t="e">
        <f t="shared" si="17"/>
        <v>#REF!</v>
      </c>
      <c r="J54" s="83" t="e">
        <f t="shared" si="17"/>
        <v>#REF!</v>
      </c>
      <c r="K54" s="83" t="e">
        <f t="shared" si="17"/>
        <v>#REF!</v>
      </c>
      <c r="L54" s="83" t="e">
        <f t="shared" si="17"/>
        <v>#REF!</v>
      </c>
      <c r="M54" s="83" t="e">
        <f t="shared" si="17"/>
        <v>#REF!</v>
      </c>
      <c r="N54" s="83" t="e">
        <f t="shared" si="17"/>
        <v>#REF!</v>
      </c>
      <c r="O54" s="83" t="e">
        <f t="shared" si="17"/>
        <v>#REF!</v>
      </c>
      <c r="P54" s="83" t="e">
        <f t="shared" si="17"/>
        <v>#REF!</v>
      </c>
      <c r="Q54" s="83" t="e">
        <f t="shared" si="17"/>
        <v>#REF!</v>
      </c>
      <c r="R54" s="83" t="e">
        <f t="shared" si="17"/>
        <v>#REF!</v>
      </c>
      <c r="S54" s="83" t="e">
        <f t="shared" si="17"/>
        <v>#REF!</v>
      </c>
      <c r="T54" s="253"/>
      <c r="U54" s="87"/>
      <c r="V54" s="82"/>
      <c r="W54" s="84"/>
      <c r="X54" s="84"/>
      <c r="Y54" s="84"/>
      <c r="Z54" s="84"/>
      <c r="AA54" s="84"/>
      <c r="AB54" s="84"/>
      <c r="AC54" s="84"/>
      <c r="AD54" s="84"/>
      <c r="AE54" s="84"/>
      <c r="AF54" s="84"/>
      <c r="AG54" s="84"/>
      <c r="AH54" s="84"/>
      <c r="AI54" s="150"/>
      <c r="AJ54" s="150"/>
      <c r="AK54" s="150"/>
      <c r="AL54" s="41"/>
    </row>
    <row r="55" spans="4:40">
      <c r="D55" s="53"/>
      <c r="E55" s="226" t="s">
        <v>135</v>
      </c>
      <c r="F55" s="87"/>
      <c r="G55" s="132"/>
      <c r="H55" s="83"/>
      <c r="I55" s="83"/>
      <c r="J55" s="83"/>
      <c r="K55" s="83"/>
      <c r="L55" s="83"/>
      <c r="M55" s="83"/>
      <c r="N55" s="83"/>
      <c r="O55" s="83"/>
      <c r="P55" s="83"/>
      <c r="Q55" s="83"/>
      <c r="R55" s="83"/>
      <c r="S55" s="83"/>
      <c r="T55" s="253"/>
      <c r="U55" s="87"/>
      <c r="V55" s="82"/>
      <c r="W55" s="84"/>
      <c r="X55" s="84"/>
      <c r="Y55" s="84"/>
      <c r="Z55" s="84"/>
      <c r="AA55" s="84"/>
      <c r="AB55" s="84"/>
      <c r="AC55" s="84"/>
      <c r="AD55" s="84"/>
      <c r="AE55" s="84"/>
      <c r="AF55" s="84"/>
      <c r="AG55" s="84"/>
      <c r="AH55" s="84"/>
      <c r="AI55" s="150"/>
      <c r="AJ55" s="150"/>
      <c r="AK55" s="150"/>
      <c r="AL55" s="41"/>
    </row>
    <row r="56" spans="4:40" ht="15.75" customHeight="1">
      <c r="D56" s="53"/>
      <c r="E56" s="85" t="s">
        <v>42</v>
      </c>
      <c r="F56" s="87"/>
      <c r="G56" s="132"/>
      <c r="H56" s="83" t="e">
        <f t="shared" ref="H56:M56" si="18">H52+H53+H54+H55</f>
        <v>#REF!</v>
      </c>
      <c r="I56" s="83" t="e">
        <f t="shared" si="18"/>
        <v>#REF!</v>
      </c>
      <c r="J56" s="83" t="e">
        <f t="shared" si="18"/>
        <v>#REF!</v>
      </c>
      <c r="K56" s="83" t="e">
        <f t="shared" si="18"/>
        <v>#REF!</v>
      </c>
      <c r="L56" s="83" t="e">
        <f t="shared" si="18"/>
        <v>#REF!</v>
      </c>
      <c r="M56" s="83" t="e">
        <f t="shared" si="18"/>
        <v>#REF!</v>
      </c>
      <c r="N56" s="83" t="e">
        <f t="shared" ref="N56:S56" si="19">N52+N54</f>
        <v>#REF!</v>
      </c>
      <c r="O56" s="83" t="e">
        <f t="shared" si="19"/>
        <v>#REF!</v>
      </c>
      <c r="P56" s="83" t="e">
        <f t="shared" si="19"/>
        <v>#REF!</v>
      </c>
      <c r="Q56" s="83" t="e">
        <f t="shared" si="19"/>
        <v>#REF!</v>
      </c>
      <c r="R56" s="83" t="e">
        <f t="shared" si="19"/>
        <v>#REF!</v>
      </c>
      <c r="S56" s="83" t="e">
        <f t="shared" si="19"/>
        <v>#REF!</v>
      </c>
      <c r="T56" s="253"/>
      <c r="U56" s="87"/>
      <c r="V56" s="82"/>
      <c r="W56" s="84"/>
      <c r="X56" s="84"/>
      <c r="Y56" s="84"/>
      <c r="Z56" s="84"/>
      <c r="AA56" s="84"/>
      <c r="AB56" s="84"/>
      <c r="AC56" s="84"/>
      <c r="AD56" s="84"/>
      <c r="AE56" s="84"/>
      <c r="AF56" s="84"/>
      <c r="AG56" s="84"/>
      <c r="AH56" s="84"/>
      <c r="AI56" s="150"/>
      <c r="AJ56" s="150"/>
      <c r="AK56" s="150"/>
      <c r="AL56" s="41"/>
    </row>
    <row r="57" spans="4:40" ht="22.5" customHeight="1">
      <c r="D57" s="53"/>
      <c r="E57" s="85"/>
      <c r="F57" s="87"/>
      <c r="G57" s="132"/>
      <c r="H57" s="227" t="e">
        <f>SUM(H52:S53)/(SUM(H56:S56))</f>
        <v>#REF!</v>
      </c>
      <c r="I57" s="227" t="e">
        <f>(SUM(H54:S54)/(SUM(H56:S56)))</f>
        <v>#REF!</v>
      </c>
      <c r="J57" s="132"/>
      <c r="K57" s="132"/>
      <c r="L57" s="132"/>
      <c r="M57" s="132"/>
      <c r="N57" s="132"/>
      <c r="O57" s="132"/>
      <c r="P57" s="132"/>
      <c r="Q57" s="132"/>
      <c r="R57" s="132"/>
      <c r="S57" s="132"/>
      <c r="T57" s="87"/>
      <c r="U57" s="87"/>
      <c r="V57" s="82"/>
      <c r="W57" s="84"/>
      <c r="X57" s="84"/>
      <c r="Y57" s="84"/>
      <c r="Z57" s="84"/>
      <c r="AA57" s="84"/>
      <c r="AB57" s="84"/>
      <c r="AC57" s="84"/>
      <c r="AD57" s="84"/>
      <c r="AE57" s="84"/>
      <c r="AF57" s="84"/>
      <c r="AG57" s="84"/>
      <c r="AH57" s="84"/>
      <c r="AI57" s="150"/>
      <c r="AJ57" s="150"/>
      <c r="AK57" s="150"/>
      <c r="AL57" s="41"/>
    </row>
    <row r="58" spans="4:40" ht="19.5" customHeight="1">
      <c r="D58" s="53"/>
      <c r="E58" s="85" t="s">
        <v>156</v>
      </c>
      <c r="F58" s="87"/>
      <c r="G58" s="132"/>
      <c r="H58" s="253"/>
      <c r="I58" s="253"/>
      <c r="J58" s="253"/>
      <c r="K58" s="87"/>
      <c r="L58" s="87"/>
      <c r="M58" s="87"/>
      <c r="N58" s="87"/>
      <c r="O58" s="87"/>
      <c r="P58" s="87"/>
      <c r="Q58" s="87"/>
      <c r="R58" s="87"/>
      <c r="S58" s="87"/>
      <c r="T58" s="87"/>
      <c r="U58" s="87"/>
      <c r="V58" s="82"/>
      <c r="W58" s="84"/>
      <c r="X58" s="84"/>
      <c r="Y58" s="84"/>
      <c r="Z58" s="84"/>
      <c r="AA58" s="84"/>
      <c r="AB58" s="84"/>
      <c r="AC58" s="84"/>
      <c r="AD58" s="84"/>
      <c r="AE58" s="84"/>
      <c r="AF58" s="84"/>
      <c r="AG58" s="84"/>
      <c r="AH58" s="84"/>
      <c r="AI58" s="150"/>
      <c r="AJ58" s="141"/>
      <c r="AK58" s="155"/>
      <c r="AL58" s="155" t="s">
        <v>202</v>
      </c>
      <c r="AM58" s="155" t="s">
        <v>376</v>
      </c>
      <c r="AN58" s="156" t="s">
        <v>201</v>
      </c>
    </row>
    <row r="59" spans="4:40" ht="51.75" customHeight="1">
      <c r="D59" s="53"/>
      <c r="E59" s="54" t="s">
        <v>157</v>
      </c>
      <c r="F59" s="50" t="s">
        <v>94</v>
      </c>
      <c r="G59" s="83" t="e">
        <f>SUM(H59:S59)</f>
        <v>#REF!</v>
      </c>
      <c r="H59" s="57" t="e">
        <f>#REF!*1000000</f>
        <v>#REF!</v>
      </c>
      <c r="I59" s="57" t="e">
        <f>#REF!*1000000</f>
        <v>#REF!</v>
      </c>
      <c r="J59" s="57" t="e">
        <f>#REF!*1000000</f>
        <v>#REF!</v>
      </c>
      <c r="K59" s="57" t="e">
        <f>#REF!*1000000</f>
        <v>#REF!</v>
      </c>
      <c r="L59" s="57" t="e">
        <f>#REF!*1000000</f>
        <v>#REF!</v>
      </c>
      <c r="M59" s="57" t="e">
        <f>#REF!*1000000</f>
        <v>#REF!</v>
      </c>
      <c r="N59" s="57" t="e">
        <f>#REF!*1000000</f>
        <v>#REF!</v>
      </c>
      <c r="O59" s="57" t="e">
        <f>#REF!*1000000</f>
        <v>#REF!</v>
      </c>
      <c r="P59" s="57" t="e">
        <f>#REF!*1000000</f>
        <v>#REF!</v>
      </c>
      <c r="Q59" s="57" t="e">
        <f>#REF!*1000000</f>
        <v>#REF!</v>
      </c>
      <c r="R59" s="57" t="e">
        <f>#REF!*1000000</f>
        <v>#REF!</v>
      </c>
      <c r="S59" s="57" t="e">
        <f>#REF!*1000000</f>
        <v>#REF!</v>
      </c>
      <c r="T59" s="202"/>
      <c r="U59" s="202"/>
      <c r="V59" s="82"/>
      <c r="W59" s="84"/>
      <c r="X59" s="84"/>
      <c r="Y59" s="84"/>
      <c r="Z59" s="84"/>
      <c r="AA59" s="84"/>
      <c r="AB59" s="84"/>
      <c r="AC59" s="84"/>
      <c r="AD59" s="84"/>
      <c r="AE59" s="84"/>
      <c r="AF59" s="84"/>
      <c r="AG59" s="84"/>
      <c r="AH59" s="84"/>
      <c r="AI59" s="150"/>
      <c r="AJ59" s="54" t="s">
        <v>157</v>
      </c>
      <c r="AK59" s="158" t="s">
        <v>167</v>
      </c>
      <c r="AL59" s="159" t="e">
        <f>SUM(H59:M59)/1000</f>
        <v>#REF!</v>
      </c>
      <c r="AM59" s="159" t="e">
        <f>SUM(N59:S59)/1000</f>
        <v>#REF!</v>
      </c>
      <c r="AN59" s="159" t="e">
        <f>SUM(AL59:AM59)</f>
        <v>#REF!</v>
      </c>
    </row>
    <row r="60" spans="4:40" ht="39.75" customHeight="1">
      <c r="D60" s="53"/>
      <c r="E60" s="54" t="s">
        <v>158</v>
      </c>
      <c r="F60" s="50" t="s">
        <v>94</v>
      </c>
      <c r="G60" s="83">
        <f>SUM(H60:S60)</f>
        <v>25234542</v>
      </c>
      <c r="H60" s="57">
        <v>2441200</v>
      </c>
      <c r="I60" s="57">
        <v>1993400</v>
      </c>
      <c r="J60" s="57">
        <v>2221600</v>
      </c>
      <c r="K60" s="57">
        <v>2005300</v>
      </c>
      <c r="L60" s="57">
        <v>1402700</v>
      </c>
      <c r="M60" s="57">
        <v>2638100</v>
      </c>
      <c r="N60" s="57">
        <v>2432600</v>
      </c>
      <c r="O60" s="57">
        <v>2255300</v>
      </c>
      <c r="P60" s="57">
        <v>1670042</v>
      </c>
      <c r="Q60" s="57">
        <v>2228100</v>
      </c>
      <c r="R60" s="57">
        <v>2165600</v>
      </c>
      <c r="S60" s="57">
        <v>1780600</v>
      </c>
      <c r="T60" s="202"/>
      <c r="U60" s="202"/>
      <c r="V60" s="82"/>
      <c r="W60" s="84"/>
      <c r="X60" s="84"/>
      <c r="Y60" s="84"/>
      <c r="Z60" s="84"/>
      <c r="AA60" s="84"/>
      <c r="AB60" s="84"/>
      <c r="AC60" s="84"/>
      <c r="AD60" s="84"/>
      <c r="AE60" s="84"/>
      <c r="AF60" s="84"/>
      <c r="AG60" s="84"/>
      <c r="AH60" s="84"/>
      <c r="AI60" s="150"/>
      <c r="AJ60" s="54" t="s">
        <v>158</v>
      </c>
      <c r="AK60" s="171" t="s">
        <v>167</v>
      </c>
      <c r="AL60" s="172">
        <f>SUM(H60:M60)/1000</f>
        <v>12702.3</v>
      </c>
      <c r="AM60" s="172">
        <f>SUM(N60:S60)/1000</f>
        <v>12532.242</v>
      </c>
      <c r="AN60" s="172">
        <f>SUM(AL60:AM60)</f>
        <v>25234.542000000001</v>
      </c>
    </row>
    <row r="61" spans="4:40" ht="30" customHeight="1">
      <c r="D61" s="53"/>
      <c r="E61" s="54" t="s">
        <v>159</v>
      </c>
      <c r="F61" s="50" t="s">
        <v>110</v>
      </c>
      <c r="G61" s="82"/>
      <c r="H61" s="462">
        <v>0.31023000000000001</v>
      </c>
      <c r="I61" s="462">
        <v>0.31023000000000001</v>
      </c>
      <c r="J61" s="66">
        <v>0.31023000000000001</v>
      </c>
      <c r="K61" s="66">
        <v>0.31023000000000001</v>
      </c>
      <c r="L61" s="66">
        <v>0.31023000000000001</v>
      </c>
      <c r="M61" s="66">
        <v>0.31023000000000001</v>
      </c>
      <c r="N61" s="66">
        <v>0.32140000000000002</v>
      </c>
      <c r="O61" s="66">
        <v>0.32140000000000002</v>
      </c>
      <c r="P61" s="66">
        <v>0.32140000000000002</v>
      </c>
      <c r="Q61" s="66">
        <v>0.32140000000000002</v>
      </c>
      <c r="R61" s="66">
        <v>0.32140000000000002</v>
      </c>
      <c r="S61" s="66">
        <v>0.32140000000000002</v>
      </c>
      <c r="T61" s="203"/>
      <c r="U61" s="203"/>
      <c r="V61" s="82"/>
      <c r="W61" s="84"/>
      <c r="X61" s="84"/>
      <c r="Y61" s="84"/>
      <c r="Z61" s="84"/>
      <c r="AA61" s="84"/>
      <c r="AB61" s="84"/>
      <c r="AC61" s="84"/>
      <c r="AD61" s="84"/>
      <c r="AE61" s="84"/>
      <c r="AF61" s="84"/>
      <c r="AG61" s="84"/>
      <c r="AH61" s="84"/>
      <c r="AI61" s="150"/>
      <c r="AJ61" s="162" t="s">
        <v>159</v>
      </c>
      <c r="AK61" s="155" t="s">
        <v>110</v>
      </c>
      <c r="AL61" s="163">
        <f>H61</f>
        <v>0.31023000000000001</v>
      </c>
      <c r="AM61" s="163">
        <f>R61</f>
        <v>0.32140000000000002</v>
      </c>
      <c r="AN61" s="163" t="e">
        <f>((AL59-AL60)*AL61+(AM59-AM60)*AM61)/(AN59-AN60)</f>
        <v>#REF!</v>
      </c>
    </row>
    <row r="62" spans="4:40" s="89" customFormat="1" ht="52.5" customHeight="1">
      <c r="D62" s="90"/>
      <c r="E62" s="114" t="s">
        <v>160</v>
      </c>
      <c r="F62" s="129"/>
      <c r="G62" s="238" t="e">
        <f>SUM(H62:S62)</f>
        <v>#REF!</v>
      </c>
      <c r="H62" s="239" t="e">
        <f t="shared" ref="H62:S62" si="20">(H59-H60)*H61</f>
        <v>#REF!</v>
      </c>
      <c r="I62" s="239" t="e">
        <f t="shared" si="20"/>
        <v>#REF!</v>
      </c>
      <c r="J62" s="239" t="e">
        <f t="shared" si="20"/>
        <v>#REF!</v>
      </c>
      <c r="K62" s="239" t="e">
        <f t="shared" si="20"/>
        <v>#REF!</v>
      </c>
      <c r="L62" s="239" t="e">
        <f t="shared" si="20"/>
        <v>#REF!</v>
      </c>
      <c r="M62" s="239" t="e">
        <f t="shared" si="20"/>
        <v>#REF!</v>
      </c>
      <c r="N62" s="239" t="e">
        <f t="shared" si="20"/>
        <v>#REF!</v>
      </c>
      <c r="O62" s="239" t="e">
        <f t="shared" si="20"/>
        <v>#REF!</v>
      </c>
      <c r="P62" s="239" t="e">
        <f t="shared" si="20"/>
        <v>#REF!</v>
      </c>
      <c r="Q62" s="239" t="e">
        <f t="shared" si="20"/>
        <v>#REF!</v>
      </c>
      <c r="R62" s="239" t="e">
        <f t="shared" si="20"/>
        <v>#REF!</v>
      </c>
      <c r="S62" s="239" t="e">
        <f t="shared" si="20"/>
        <v>#REF!</v>
      </c>
      <c r="T62" s="239"/>
      <c r="U62" s="204"/>
      <c r="V62" s="98"/>
      <c r="W62" s="99"/>
      <c r="X62" s="99"/>
      <c r="Y62" s="99"/>
      <c r="Z62" s="99"/>
      <c r="AA62" s="99"/>
      <c r="AB62" s="99"/>
      <c r="AC62" s="99"/>
      <c r="AD62" s="99"/>
      <c r="AE62" s="99"/>
      <c r="AF62" s="99"/>
      <c r="AG62" s="99"/>
      <c r="AH62" s="99"/>
      <c r="AI62" s="149"/>
      <c r="AJ62" s="173" t="s">
        <v>160</v>
      </c>
      <c r="AK62" s="35" t="s">
        <v>34</v>
      </c>
      <c r="AL62" s="283" t="e">
        <f>(AL59-AL60)*AL61</f>
        <v>#REF!</v>
      </c>
      <c r="AM62" s="283" t="e">
        <f>(AM59-AM60)*AM61</f>
        <v>#REF!</v>
      </c>
      <c r="AN62" s="283" t="e">
        <f>SUM(AL62:AM62)</f>
        <v>#REF!</v>
      </c>
    </row>
    <row r="63" spans="4:40" s="89" customFormat="1">
      <c r="D63" s="90"/>
      <c r="E63" s="96"/>
      <c r="F63" s="97"/>
      <c r="G63" s="235"/>
      <c r="H63" s="236"/>
      <c r="I63" s="236"/>
      <c r="J63" s="236"/>
      <c r="K63" s="236"/>
      <c r="L63" s="236"/>
      <c r="M63" s="236"/>
      <c r="N63" s="236"/>
      <c r="O63" s="236"/>
      <c r="P63" s="236"/>
      <c r="Q63" s="236"/>
      <c r="R63" s="236"/>
      <c r="S63" s="236"/>
      <c r="T63" s="237"/>
      <c r="U63" s="205"/>
      <c r="V63" s="98"/>
      <c r="W63" s="99"/>
      <c r="X63" s="99"/>
      <c r="Y63" s="99"/>
      <c r="Z63" s="99"/>
      <c r="AA63" s="99"/>
      <c r="AB63" s="99"/>
      <c r="AC63" s="99"/>
      <c r="AD63" s="99"/>
      <c r="AE63" s="99"/>
      <c r="AF63" s="99"/>
      <c r="AG63" s="99"/>
      <c r="AH63" s="99"/>
      <c r="AI63" s="149"/>
      <c r="AJ63" s="149"/>
      <c r="AK63" s="149"/>
      <c r="AL63" s="93"/>
    </row>
    <row r="64" spans="4:40" hidden="1" outlineLevel="1">
      <c r="D64" s="60"/>
      <c r="E64" s="107" t="s">
        <v>153</v>
      </c>
      <c r="F64" s="62"/>
      <c r="G64" s="63"/>
      <c r="H64" s="64"/>
      <c r="I64" s="64"/>
      <c r="J64" s="64"/>
      <c r="K64" s="64"/>
      <c r="L64" s="64"/>
      <c r="M64" s="64"/>
      <c r="N64" s="64"/>
      <c r="O64" s="64"/>
      <c r="P64" s="64"/>
      <c r="Q64" s="64"/>
      <c r="R64" s="64"/>
      <c r="S64" s="64"/>
      <c r="T64" s="64"/>
      <c r="U64" s="64"/>
      <c r="V64" s="63"/>
      <c r="W64" s="64"/>
      <c r="X64" s="64"/>
      <c r="Y64" s="64"/>
      <c r="Z64" s="64"/>
      <c r="AA64" s="64"/>
      <c r="AB64" s="64"/>
      <c r="AC64" s="64"/>
      <c r="AD64" s="64"/>
      <c r="AE64" s="64"/>
      <c r="AF64" s="64"/>
      <c r="AG64" s="64"/>
      <c r="AH64" s="64"/>
      <c r="AI64" s="151"/>
      <c r="AJ64" s="151"/>
      <c r="AK64" s="151"/>
      <c r="AL64" s="47"/>
    </row>
    <row r="65" spans="1:40" ht="67.5" hidden="1" outlineLevel="1">
      <c r="D65" s="53" t="s">
        <v>101</v>
      </c>
      <c r="E65" s="54" t="s">
        <v>102</v>
      </c>
      <c r="F65" s="50" t="s">
        <v>103</v>
      </c>
      <c r="G65" s="65">
        <f>IF(G$12&gt;0,SUMPRODUCT(H65:S65,H$12:S$12)/G$12,)</f>
        <v>0.52182999999999991</v>
      </c>
      <c r="H65" s="66">
        <v>0.52183000000000002</v>
      </c>
      <c r="I65" s="66">
        <v>0.52183000000000002</v>
      </c>
      <c r="J65" s="66">
        <v>0.52183000000000002</v>
      </c>
      <c r="K65" s="66">
        <v>0.52183000000000002</v>
      </c>
      <c r="L65" s="66">
        <v>0.52183000000000002</v>
      </c>
      <c r="M65" s="66">
        <v>0.52183000000000002</v>
      </c>
      <c r="N65" s="66">
        <v>0.52183000000000002</v>
      </c>
      <c r="O65" s="66">
        <v>0.52183000000000002</v>
      </c>
      <c r="P65" s="66">
        <v>0.52183000000000002</v>
      </c>
      <c r="Q65" s="66">
        <v>0.52183000000000002</v>
      </c>
      <c r="R65" s="66">
        <v>0.52183000000000002</v>
      </c>
      <c r="S65" s="66">
        <v>0.52183000000000002</v>
      </c>
      <c r="T65" s="66"/>
      <c r="U65" s="66"/>
      <c r="V65" s="65">
        <f>IF(V$82&gt;0,SUMPRODUCT(W65:AH65,W$82:AH$82)/V$82,)</f>
        <v>0</v>
      </c>
      <c r="W65" s="66"/>
      <c r="X65" s="66"/>
      <c r="Y65" s="66"/>
      <c r="Z65" s="66"/>
      <c r="AA65" s="66"/>
      <c r="AB65" s="66"/>
      <c r="AC65" s="66"/>
      <c r="AD65" s="66"/>
      <c r="AE65" s="66"/>
      <c r="AF65" s="66"/>
      <c r="AG65" s="66"/>
      <c r="AH65" s="66"/>
      <c r="AI65" s="152"/>
      <c r="AJ65" s="152"/>
      <c r="AK65" s="152"/>
      <c r="AL65" s="47"/>
    </row>
    <row r="66" spans="1:40" ht="67.5" hidden="1" outlineLevel="1">
      <c r="D66" s="53" t="s">
        <v>71</v>
      </c>
      <c r="E66" s="54" t="s">
        <v>104</v>
      </c>
      <c r="F66" s="50" t="s">
        <v>105</v>
      </c>
      <c r="G66" s="55">
        <f>IF(SUM(H80:S80)&gt;0,SUMPRODUCT(H66:S66,H$80:S$80)/SUM(H80:S80),)</f>
        <v>224.58982755820736</v>
      </c>
      <c r="H66" s="66">
        <v>221.87521000000001</v>
      </c>
      <c r="I66" s="66">
        <v>221.87521000000001</v>
      </c>
      <c r="J66" s="66">
        <v>221.87521000000001</v>
      </c>
      <c r="K66" s="66">
        <v>221.87521000000001</v>
      </c>
      <c r="L66" s="66">
        <v>221.87521000000001</v>
      </c>
      <c r="M66" s="66">
        <v>221.87521000000001</v>
      </c>
      <c r="N66" s="66">
        <v>227.17802751900001</v>
      </c>
      <c r="O66" s="66">
        <v>227.17802751900001</v>
      </c>
      <c r="P66" s="66">
        <v>227.17802751900001</v>
      </c>
      <c r="Q66" s="66">
        <v>227.17802751900001</v>
      </c>
      <c r="R66" s="66">
        <v>227.17802751900001</v>
      </c>
      <c r="S66" s="66">
        <v>227.17802751900001</v>
      </c>
      <c r="T66" s="66"/>
      <c r="U66" s="66"/>
      <c r="V66" s="55" t="e">
        <f>IF(SUM(W80:AH80)&gt;0,SUMPRODUCT(W66:AH66,W$80:AH$80)/SUM(W80:AH80),)</f>
        <v>#DIV/0!</v>
      </c>
      <c r="W66" s="57"/>
      <c r="X66" s="66"/>
      <c r="Y66" s="66"/>
      <c r="Z66" s="66"/>
      <c r="AA66" s="66"/>
      <c r="AB66" s="66"/>
      <c r="AC66" s="66"/>
      <c r="AD66" s="66"/>
      <c r="AE66" s="66"/>
      <c r="AF66" s="66"/>
      <c r="AG66" s="66"/>
      <c r="AH66" s="66"/>
      <c r="AI66" s="152"/>
      <c r="AJ66" s="152"/>
      <c r="AK66" s="152"/>
      <c r="AL66" s="47"/>
    </row>
    <row r="67" spans="1:40" ht="56.25" hidden="1" outlineLevel="1">
      <c r="D67" s="53" t="s">
        <v>72</v>
      </c>
      <c r="E67" s="54" t="s">
        <v>106</v>
      </c>
      <c r="F67" s="50" t="s">
        <v>107</v>
      </c>
      <c r="G67" s="55">
        <f>SUM(H67:S67)/12</f>
        <v>12910.958333333334</v>
      </c>
      <c r="H67" s="57">
        <v>13105.6</v>
      </c>
      <c r="I67" s="57">
        <v>12735.8</v>
      </c>
      <c r="J67" s="57">
        <v>12859.400000000001</v>
      </c>
      <c r="K67" s="57">
        <v>15293.6</v>
      </c>
      <c r="L67" s="57">
        <v>13683.1</v>
      </c>
      <c r="M67" s="57">
        <v>10881.6</v>
      </c>
      <c r="N67" s="57">
        <v>14890</v>
      </c>
      <c r="O67" s="57">
        <v>14082.800000000001</v>
      </c>
      <c r="P67" s="57">
        <v>11456.5</v>
      </c>
      <c r="Q67" s="57">
        <v>11296.099999999999</v>
      </c>
      <c r="R67" s="57">
        <v>12450.900000000001</v>
      </c>
      <c r="S67" s="57">
        <v>12196.1</v>
      </c>
      <c r="T67" s="57"/>
      <c r="U67" s="57"/>
      <c r="V67" s="55" t="e">
        <f>SUM(W80:AH80)/89</f>
        <v>#DIV/0!</v>
      </c>
      <c r="W67" s="57"/>
      <c r="X67" s="57"/>
      <c r="Y67" s="57"/>
      <c r="Z67" s="57"/>
      <c r="AA67" s="57"/>
      <c r="AB67" s="57"/>
      <c r="AC67" s="57"/>
      <c r="AD67" s="57"/>
      <c r="AE67" s="57"/>
      <c r="AF67" s="57"/>
      <c r="AG67" s="57"/>
      <c r="AH67" s="57"/>
      <c r="AI67" s="147"/>
      <c r="AJ67" s="147"/>
      <c r="AK67" s="147"/>
      <c r="AL67" s="47"/>
    </row>
    <row r="68" spans="1:40" ht="45" hidden="1" outlineLevel="1">
      <c r="D68" s="53" t="s">
        <v>108</v>
      </c>
      <c r="E68" s="54" t="s">
        <v>109</v>
      </c>
      <c r="F68" s="50" t="s">
        <v>110</v>
      </c>
      <c r="G68" s="67">
        <f>IF(G12&gt;0,SUMPRODUCT(H68:S68,H12:S12)/G12,)</f>
        <v>0.96654828282310679</v>
      </c>
      <c r="H68" s="284">
        <f t="shared" ref="H68:S68" si="21">(ROUND(IF(H12&gt;0,(H65*H12+H66*H67)/H12,),6))</f>
        <v>0.93747999999999998</v>
      </c>
      <c r="I68" s="67">
        <f t="shared" si="21"/>
        <v>0.96490500000000001</v>
      </c>
      <c r="J68" s="67">
        <f t="shared" si="21"/>
        <v>1.0143949999999999</v>
      </c>
      <c r="K68" s="67">
        <f t="shared" si="21"/>
        <v>1.0871489999999999</v>
      </c>
      <c r="L68" s="67">
        <f t="shared" si="21"/>
        <v>1.0608340000000001</v>
      </c>
      <c r="M68" s="67">
        <f t="shared" si="21"/>
        <v>0.91656499999999996</v>
      </c>
      <c r="N68" s="67">
        <f t="shared" si="21"/>
        <v>0.98590900000000004</v>
      </c>
      <c r="O68" s="67">
        <f t="shared" si="21"/>
        <v>0.94581899999999997</v>
      </c>
      <c r="P68" s="67">
        <f t="shared" si="21"/>
        <v>0.92921500000000001</v>
      </c>
      <c r="Q68" s="67">
        <f t="shared" si="21"/>
        <v>0.90412300000000001</v>
      </c>
      <c r="R68" s="67">
        <f t="shared" si="21"/>
        <v>0.95788600000000002</v>
      </c>
      <c r="S68" s="67">
        <f t="shared" si="21"/>
        <v>0.92526600000000003</v>
      </c>
      <c r="T68" s="67"/>
      <c r="U68" s="67"/>
      <c r="V68" s="65">
        <f>IF(V$82&gt;0,SUMPRODUCT(W68:AH68,W$82:AH$82)/V$82,)</f>
        <v>0</v>
      </c>
      <c r="W68" s="67" t="e">
        <f t="shared" ref="W68:AH68" ca="1" si="22">nerr(ROUND(IF(W82&gt;0,(W65*W82+W66*W80)/W82,),6))</f>
        <v>#NAME?</v>
      </c>
      <c r="X68" s="67" t="e">
        <f t="shared" ca="1" si="22"/>
        <v>#NAME?</v>
      </c>
      <c r="Y68" s="67" t="e">
        <f t="shared" ca="1" si="22"/>
        <v>#NAME?</v>
      </c>
      <c r="Z68" s="67" t="e">
        <f t="shared" ca="1" si="22"/>
        <v>#NAME?</v>
      </c>
      <c r="AA68" s="67" t="e">
        <f t="shared" ca="1" si="22"/>
        <v>#NAME?</v>
      </c>
      <c r="AB68" s="67" t="e">
        <f t="shared" ca="1" si="22"/>
        <v>#NAME?</v>
      </c>
      <c r="AC68" s="67" t="e">
        <f t="shared" ca="1" si="22"/>
        <v>#NAME?</v>
      </c>
      <c r="AD68" s="67" t="e">
        <f t="shared" ca="1" si="22"/>
        <v>#NAME?</v>
      </c>
      <c r="AE68" s="67" t="e">
        <f t="shared" ca="1" si="22"/>
        <v>#NAME?</v>
      </c>
      <c r="AF68" s="67" t="e">
        <f t="shared" ca="1" si="22"/>
        <v>#NAME?</v>
      </c>
      <c r="AG68" s="67" t="e">
        <f t="shared" ca="1" si="22"/>
        <v>#NAME?</v>
      </c>
      <c r="AH68" s="67" t="e">
        <f t="shared" ca="1" si="22"/>
        <v>#NAME?</v>
      </c>
      <c r="AI68" s="153"/>
      <c r="AJ68" s="153"/>
      <c r="AK68" s="153"/>
      <c r="AL68" s="47"/>
    </row>
    <row r="69" spans="1:40" ht="45" hidden="1" outlineLevel="1">
      <c r="D69" s="53" t="s">
        <v>113</v>
      </c>
      <c r="E69" s="54" t="s">
        <v>114</v>
      </c>
      <c r="F69" s="50" t="s">
        <v>110</v>
      </c>
      <c r="G69" s="65">
        <f>IF(G$12&gt;0,SUMPRODUCT(H69:S69,H$12:S$12)/G$12,)</f>
        <v>4.6576346217057935E-3</v>
      </c>
      <c r="H69" s="66">
        <v>2.5780000000000004E-3</v>
      </c>
      <c r="I69" s="66">
        <v>2.5780000000000004E-3</v>
      </c>
      <c r="J69" s="66">
        <v>2.5780000000000004E-3</v>
      </c>
      <c r="K69" s="66">
        <v>2.5780000000000004E-3</v>
      </c>
      <c r="L69" s="66">
        <v>2.5780000000000004E-3</v>
      </c>
      <c r="M69" s="66">
        <v>2.5780000000000004E-3</v>
      </c>
      <c r="N69" s="66">
        <v>6.5169999999999994E-3</v>
      </c>
      <c r="O69" s="66">
        <v>6.5169999999999994E-3</v>
      </c>
      <c r="P69" s="66">
        <v>6.5169999999999994E-3</v>
      </c>
      <c r="Q69" s="66">
        <v>6.5169999999999994E-3</v>
      </c>
      <c r="R69" s="66">
        <v>6.5169999999999994E-3</v>
      </c>
      <c r="S69" s="66">
        <v>6.5169999999999994E-3</v>
      </c>
      <c r="T69" s="66"/>
      <c r="U69" s="66"/>
      <c r="V69" s="65">
        <f>IF(V$82&gt;0,SUMPRODUCT(W69:AH69,W$82:AH$82)/V$82,)</f>
        <v>0</v>
      </c>
      <c r="W69" s="66"/>
      <c r="X69" s="66"/>
      <c r="Y69" s="66"/>
      <c r="Z69" s="66"/>
      <c r="AA69" s="66"/>
      <c r="AB69" s="66"/>
      <c r="AC69" s="66"/>
      <c r="AD69" s="66"/>
      <c r="AE69" s="66"/>
      <c r="AF69" s="66"/>
      <c r="AG69" s="66"/>
      <c r="AH69" s="66"/>
      <c r="AI69" s="152"/>
      <c r="AJ69" s="152"/>
      <c r="AK69" s="152"/>
      <c r="AL69" s="47"/>
    </row>
    <row r="70" spans="1:40" ht="56.25" hidden="1" outlineLevel="1">
      <c r="D70" s="53" t="s">
        <v>115</v>
      </c>
      <c r="E70" s="54" t="s">
        <v>116</v>
      </c>
      <c r="F70" s="50" t="s">
        <v>110</v>
      </c>
      <c r="G70" s="65">
        <f>IF(G$12&gt;0,SUMPRODUCT(H70:S70,H$12:S$12)/G$12,)</f>
        <v>2.7244717780798942</v>
      </c>
      <c r="H70" s="65">
        <f t="shared" ref="H70:S70" si="23">(H71*H13+H14*H72)/H12</f>
        <v>2.6360573661868938</v>
      </c>
      <c r="I70" s="65">
        <f t="shared" si="23"/>
        <v>2.6364544854648329</v>
      </c>
      <c r="J70" s="65">
        <f t="shared" si="23"/>
        <v>2.6409075805895559</v>
      </c>
      <c r="K70" s="65">
        <f t="shared" si="23"/>
        <v>2.6283963907362056</v>
      </c>
      <c r="L70" s="65">
        <f t="shared" si="23"/>
        <v>2.6229156466284955</v>
      </c>
      <c r="M70" s="65">
        <f t="shared" si="23"/>
        <v>2.6310227901682364</v>
      </c>
      <c r="N70" s="65">
        <f t="shared" si="23"/>
        <v>2.8056602991171835</v>
      </c>
      <c r="O70" s="65">
        <f t="shared" si="23"/>
        <v>2.8114154962521689</v>
      </c>
      <c r="P70" s="65">
        <f t="shared" si="23"/>
        <v>2.8069534355044867</v>
      </c>
      <c r="Q70" s="65">
        <f t="shared" si="23"/>
        <v>2.8074378788947127</v>
      </c>
      <c r="R70" s="65">
        <f t="shared" si="23"/>
        <v>2.8014116753908493</v>
      </c>
      <c r="S70" s="65">
        <f t="shared" si="23"/>
        <v>2.8050488067567581</v>
      </c>
      <c r="T70" s="65"/>
      <c r="U70" s="65"/>
      <c r="V70" s="65">
        <f>IF(V$82&gt;0,SUMPRODUCT(W70:AH70,W$82:AH$82)/V$82,)</f>
        <v>0</v>
      </c>
      <c r="W70" s="65" t="e">
        <f t="shared" ref="W70:AH70" ca="1" si="24">nerr(IF(W82=0,,(SUMPRODUCT(W71:W76,W13:W14,$A13:$A14)/W82)))</f>
        <v>#NAME?</v>
      </c>
      <c r="X70" s="65" t="e">
        <f t="shared" ca="1" si="24"/>
        <v>#NAME?</v>
      </c>
      <c r="Y70" s="65" t="e">
        <f t="shared" ca="1" si="24"/>
        <v>#NAME?</v>
      </c>
      <c r="Z70" s="65" t="e">
        <f t="shared" ca="1" si="24"/>
        <v>#NAME?</v>
      </c>
      <c r="AA70" s="65" t="e">
        <f t="shared" ca="1" si="24"/>
        <v>#NAME?</v>
      </c>
      <c r="AB70" s="65" t="e">
        <f t="shared" ca="1" si="24"/>
        <v>#NAME?</v>
      </c>
      <c r="AC70" s="65" t="e">
        <f t="shared" ca="1" si="24"/>
        <v>#NAME?</v>
      </c>
      <c r="AD70" s="65" t="e">
        <f t="shared" ca="1" si="24"/>
        <v>#NAME?</v>
      </c>
      <c r="AE70" s="65" t="e">
        <f t="shared" ca="1" si="24"/>
        <v>#NAME?</v>
      </c>
      <c r="AF70" s="65" t="e">
        <f t="shared" ca="1" si="24"/>
        <v>#NAME?</v>
      </c>
      <c r="AG70" s="65" t="e">
        <f t="shared" ca="1" si="24"/>
        <v>#NAME?</v>
      </c>
      <c r="AH70" s="65" t="e">
        <f t="shared" ca="1" si="24"/>
        <v>#NAME?</v>
      </c>
      <c r="AI70" s="154"/>
      <c r="AJ70" s="154"/>
      <c r="AK70" s="154"/>
      <c r="AL70" s="47"/>
    </row>
    <row r="71" spans="1:40" hidden="1" outlineLevel="1">
      <c r="A71" s="39">
        <v>1</v>
      </c>
      <c r="B71" s="40">
        <v>1</v>
      </c>
      <c r="C71" s="69"/>
      <c r="D71" s="58" t="str">
        <f>"9."&amp;B71</f>
        <v>9.1</v>
      </c>
      <c r="E71" s="56" t="s">
        <v>96</v>
      </c>
      <c r="F71" s="50" t="s">
        <v>110</v>
      </c>
      <c r="G71" s="65">
        <f>IF(G$13&gt;0,SUMPRODUCT(H71:S71,H$13:S$13)/G$13,)</f>
        <v>2.771920427338721</v>
      </c>
      <c r="H71" s="66">
        <v>2.6835500000000003</v>
      </c>
      <c r="I71" s="66">
        <v>2.6835500000000003</v>
      </c>
      <c r="J71" s="66">
        <v>2.6835500000000003</v>
      </c>
      <c r="K71" s="66">
        <v>2.6835500000000003</v>
      </c>
      <c r="L71" s="66">
        <v>2.6835500000000003</v>
      </c>
      <c r="M71" s="66">
        <v>2.6835500000000003</v>
      </c>
      <c r="N71" s="66">
        <v>2.8503300000000009</v>
      </c>
      <c r="O71" s="66">
        <v>2.8503300000000009</v>
      </c>
      <c r="P71" s="66">
        <v>2.8503300000000009</v>
      </c>
      <c r="Q71" s="66">
        <v>2.8503300000000009</v>
      </c>
      <c r="R71" s="66">
        <v>2.8503300000000009</v>
      </c>
      <c r="S71" s="66">
        <v>2.8503300000000009</v>
      </c>
      <c r="T71" s="66"/>
      <c r="U71" s="66"/>
      <c r="V71" s="65">
        <f>IF(V$13&gt;0,SUMPRODUCT(W71:AH71,W$13:AH$13)/V$13,)</f>
        <v>0</v>
      </c>
      <c r="W71" s="66"/>
      <c r="X71" s="66"/>
      <c r="Y71" s="66"/>
      <c r="Z71" s="66"/>
      <c r="AA71" s="66"/>
      <c r="AB71" s="66"/>
      <c r="AC71" s="66"/>
      <c r="AD71" s="66"/>
      <c r="AE71" s="66"/>
      <c r="AF71" s="66"/>
      <c r="AG71" s="66"/>
      <c r="AH71" s="66"/>
      <c r="AI71" s="152"/>
      <c r="AJ71" s="152"/>
      <c r="AK71" s="152"/>
      <c r="AL71" s="47"/>
    </row>
    <row r="72" spans="1:40" hidden="1" outlineLevel="1">
      <c r="A72" s="39">
        <v>1</v>
      </c>
      <c r="B72" s="40">
        <v>2</v>
      </c>
      <c r="C72" s="69"/>
      <c r="D72" s="58" t="str">
        <f>"9."&amp;B72</f>
        <v>9.2</v>
      </c>
      <c r="E72" s="56" t="s">
        <v>98</v>
      </c>
      <c r="F72" s="50" t="s">
        <v>110</v>
      </c>
      <c r="G72" s="65">
        <f>IF(G14&gt;0,SUMPRODUCT(H72:S72,H14:S14)/G14,)</f>
        <v>1.5272721425576579</v>
      </c>
      <c r="H72" s="66">
        <v>1.4752199999999995</v>
      </c>
      <c r="I72" s="66">
        <v>1.4752199999999995</v>
      </c>
      <c r="J72" s="66">
        <v>1.4752199999999995</v>
      </c>
      <c r="K72" s="66">
        <v>1.4752199999999995</v>
      </c>
      <c r="L72" s="66">
        <v>1.4752199999999995</v>
      </c>
      <c r="M72" s="66">
        <v>1.4752199999999995</v>
      </c>
      <c r="N72" s="66">
        <v>1.5836699994928294</v>
      </c>
      <c r="O72" s="66">
        <v>1.5836699994928294</v>
      </c>
      <c r="P72" s="66">
        <v>1.5836699994928294</v>
      </c>
      <c r="Q72" s="66">
        <v>1.5836699994928294</v>
      </c>
      <c r="R72" s="66">
        <v>1.5836699994928294</v>
      </c>
      <c r="S72" s="66">
        <v>1.5836699994928294</v>
      </c>
      <c r="T72" s="66"/>
      <c r="U72" s="66"/>
      <c r="V72" s="65">
        <f>IF(V14&gt;0,SUMPRODUCT(W72:AH72,W14:AH14)/V14,)</f>
        <v>0</v>
      </c>
      <c r="W72" s="66"/>
      <c r="X72" s="66"/>
      <c r="Y72" s="66"/>
      <c r="Z72" s="66"/>
      <c r="AA72" s="66"/>
      <c r="AB72" s="66"/>
      <c r="AC72" s="66"/>
      <c r="AD72" s="66"/>
      <c r="AE72" s="66"/>
      <c r="AF72" s="66"/>
      <c r="AG72" s="66"/>
      <c r="AH72" s="66"/>
      <c r="AI72" s="152"/>
      <c r="AJ72" s="152"/>
      <c r="AK72" s="152"/>
      <c r="AL72" s="47"/>
    </row>
    <row r="73" spans="1:40" ht="85.5" hidden="1" customHeight="1" outlineLevel="1">
      <c r="B73" s="80"/>
      <c r="C73" s="42"/>
      <c r="D73" s="101"/>
      <c r="E73" s="106" t="s">
        <v>150</v>
      </c>
      <c r="F73" s="50" t="s">
        <v>110</v>
      </c>
      <c r="G73" s="102"/>
      <c r="H73" s="103"/>
      <c r="I73" s="103"/>
      <c r="J73" s="103"/>
      <c r="K73" s="103"/>
      <c r="L73" s="103"/>
      <c r="M73" s="103"/>
      <c r="N73" s="103"/>
      <c r="O73" s="103"/>
      <c r="P73" s="103"/>
      <c r="Q73" s="103"/>
      <c r="R73" s="103"/>
      <c r="S73" s="103"/>
      <c r="T73" s="103"/>
      <c r="U73" s="103"/>
      <c r="V73" s="102"/>
      <c r="W73" s="103"/>
      <c r="X73" s="103"/>
      <c r="Y73" s="103"/>
      <c r="Z73" s="103"/>
      <c r="AA73" s="103"/>
      <c r="AB73" s="103"/>
      <c r="AC73" s="103"/>
      <c r="AD73" s="103"/>
      <c r="AE73" s="103"/>
      <c r="AF73" s="103"/>
      <c r="AG73" s="103"/>
      <c r="AH73" s="103"/>
      <c r="AI73" s="152"/>
      <c r="AJ73" s="177"/>
      <c r="AK73" s="155"/>
      <c r="AL73" s="155" t="s">
        <v>204</v>
      </c>
      <c r="AM73" s="155" t="s">
        <v>205</v>
      </c>
      <c r="AN73" s="156" t="s">
        <v>79</v>
      </c>
    </row>
    <row r="74" spans="1:40" ht="56.25" hidden="1" outlineLevel="1">
      <c r="B74" s="80"/>
      <c r="C74" s="42"/>
      <c r="D74" s="101"/>
      <c r="E74" s="56" t="s">
        <v>96</v>
      </c>
      <c r="F74" s="50" t="s">
        <v>110</v>
      </c>
      <c r="G74" s="82">
        <f t="shared" ref="G74:S74" si="25">(G$68+G$69+G$18+G71)</f>
        <v>3.7431263447835335</v>
      </c>
      <c r="H74" s="82">
        <f t="shared" si="25"/>
        <v>4.0155780000000005</v>
      </c>
      <c r="I74" s="82">
        <f t="shared" si="25"/>
        <v>4.0430030000000006</v>
      </c>
      <c r="J74" s="82">
        <f t="shared" si="25"/>
        <v>4.0924930000000002</v>
      </c>
      <c r="K74" s="82">
        <f t="shared" si="25"/>
        <v>4.1652469999999999</v>
      </c>
      <c r="L74" s="82">
        <f t="shared" si="25"/>
        <v>4.1389320000000005</v>
      </c>
      <c r="M74" s="82">
        <f t="shared" si="25"/>
        <v>3.9946630000000001</v>
      </c>
      <c r="N74" s="82">
        <f t="shared" si="25"/>
        <v>4.2488360000000007</v>
      </c>
      <c r="O74" s="82">
        <f t="shared" si="25"/>
        <v>4.2087460000000014</v>
      </c>
      <c r="P74" s="82">
        <f t="shared" si="25"/>
        <v>4.1921420000000005</v>
      </c>
      <c r="Q74" s="82">
        <f t="shared" si="25"/>
        <v>4.1670500000000015</v>
      </c>
      <c r="R74" s="82">
        <f t="shared" si="25"/>
        <v>4.2208130000000015</v>
      </c>
      <c r="S74" s="82">
        <f t="shared" si="25"/>
        <v>4.1881930000000009</v>
      </c>
      <c r="T74" s="104"/>
      <c r="U74" s="104"/>
      <c r="V74" s="102"/>
      <c r="W74" s="103"/>
      <c r="X74" s="103"/>
      <c r="Y74" s="103"/>
      <c r="Z74" s="103"/>
      <c r="AA74" s="103"/>
      <c r="AB74" s="103"/>
      <c r="AC74" s="103"/>
      <c r="AD74" s="103"/>
      <c r="AE74" s="103"/>
      <c r="AF74" s="103"/>
      <c r="AG74" s="103"/>
      <c r="AH74" s="103"/>
      <c r="AI74" s="152"/>
      <c r="AJ74" s="157" t="s">
        <v>93</v>
      </c>
      <c r="AK74" s="158" t="s">
        <v>167</v>
      </c>
      <c r="AL74" s="159">
        <f>SUM(AL75:AL76)</f>
        <v>36917.203000000001</v>
      </c>
      <c r="AM74" s="159">
        <f>SUM(AM75:AM76)</f>
        <v>41290.590000000004</v>
      </c>
      <c r="AN74" s="159">
        <f>SUM(AN75:AN76)</f>
        <v>78207.793000000005</v>
      </c>
    </row>
    <row r="75" spans="1:40" hidden="1" outlineLevel="1">
      <c r="B75" s="80"/>
      <c r="C75" s="42"/>
      <c r="D75" s="101"/>
      <c r="E75" s="56" t="s">
        <v>98</v>
      </c>
      <c r="F75" s="50" t="s">
        <v>110</v>
      </c>
      <c r="G75" s="82">
        <f t="shared" ref="G75:S75" si="26">(G$68+G$69+G$18+G72)</f>
        <v>2.4984780600024705</v>
      </c>
      <c r="H75" s="82">
        <f t="shared" si="26"/>
        <v>2.8072479999999995</v>
      </c>
      <c r="I75" s="82">
        <f t="shared" si="26"/>
        <v>2.8346729999999996</v>
      </c>
      <c r="J75" s="82">
        <f t="shared" si="26"/>
        <v>2.8841629999999991</v>
      </c>
      <c r="K75" s="82">
        <f t="shared" si="26"/>
        <v>2.9569169999999994</v>
      </c>
      <c r="L75" s="82">
        <f t="shared" si="26"/>
        <v>2.9306019999999995</v>
      </c>
      <c r="M75" s="82">
        <f t="shared" si="26"/>
        <v>2.7863329999999995</v>
      </c>
      <c r="N75" s="82">
        <f t="shared" si="26"/>
        <v>2.9821759994928296</v>
      </c>
      <c r="O75" s="82">
        <f t="shared" si="26"/>
        <v>2.9420859994928295</v>
      </c>
      <c r="P75" s="82">
        <f t="shared" si="26"/>
        <v>2.9254819994928294</v>
      </c>
      <c r="Q75" s="82">
        <f t="shared" si="26"/>
        <v>2.9003899994928295</v>
      </c>
      <c r="R75" s="82">
        <f t="shared" si="26"/>
        <v>2.9541529994928295</v>
      </c>
      <c r="S75" s="82">
        <f t="shared" si="26"/>
        <v>2.9215329994928294</v>
      </c>
      <c r="T75" s="104"/>
      <c r="U75" s="104"/>
      <c r="V75" s="102"/>
      <c r="W75" s="103"/>
      <c r="X75" s="103"/>
      <c r="Y75" s="103"/>
      <c r="Z75" s="103"/>
      <c r="AA75" s="103"/>
      <c r="AB75" s="103"/>
      <c r="AC75" s="103"/>
      <c r="AD75" s="103"/>
      <c r="AE75" s="103"/>
      <c r="AF75" s="103"/>
      <c r="AG75" s="103"/>
      <c r="AH75" s="103"/>
      <c r="AI75" s="152"/>
      <c r="AJ75" s="160" t="s">
        <v>96</v>
      </c>
      <c r="AK75" s="158" t="s">
        <v>167</v>
      </c>
      <c r="AL75" s="159">
        <f>AL13</f>
        <v>35366.743999999999</v>
      </c>
      <c r="AM75" s="159">
        <f>AM13</f>
        <v>39859.601000000002</v>
      </c>
      <c r="AN75" s="159">
        <f>SUM(AL75:AM75)</f>
        <v>75226.345000000001</v>
      </c>
    </row>
    <row r="76" spans="1:40" hidden="1" outlineLevel="1">
      <c r="D76" s="60"/>
      <c r="E76" s="61"/>
      <c r="F76" s="62"/>
      <c r="G76" s="63"/>
      <c r="H76" s="64"/>
      <c r="I76" s="64"/>
      <c r="J76" s="64"/>
      <c r="K76" s="64"/>
      <c r="L76" s="64"/>
      <c r="M76" s="64"/>
      <c r="N76" s="64"/>
      <c r="O76" s="64"/>
      <c r="P76" s="64"/>
      <c r="Q76" s="64"/>
      <c r="R76" s="64"/>
      <c r="S76" s="64"/>
      <c r="T76" s="64"/>
      <c r="U76" s="64"/>
      <c r="V76" s="63"/>
      <c r="W76" s="64"/>
      <c r="X76" s="64"/>
      <c r="Y76" s="64"/>
      <c r="Z76" s="64"/>
      <c r="AA76" s="64"/>
      <c r="AB76" s="64"/>
      <c r="AC76" s="64"/>
      <c r="AD76" s="64"/>
      <c r="AE76" s="64"/>
      <c r="AF76" s="64"/>
      <c r="AG76" s="64"/>
      <c r="AH76" s="64"/>
      <c r="AI76" s="151"/>
      <c r="AJ76" s="160" t="s">
        <v>98</v>
      </c>
      <c r="AK76" s="158" t="s">
        <v>167</v>
      </c>
      <c r="AL76" s="159">
        <f>AL14</f>
        <v>1550.4590000000001</v>
      </c>
      <c r="AM76" s="159">
        <f>AM14</f>
        <v>1430.989</v>
      </c>
      <c r="AN76" s="159">
        <f>SUM(AL76:AM76)</f>
        <v>2981.4480000000003</v>
      </c>
    </row>
    <row r="77" spans="1:40" ht="33.75" hidden="1" outlineLevel="1">
      <c r="D77" s="60"/>
      <c r="E77" s="61"/>
      <c r="F77" s="62"/>
      <c r="G77" s="63"/>
      <c r="H77" s="64"/>
      <c r="I77" s="64"/>
      <c r="J77" s="64"/>
      <c r="K77" s="64"/>
      <c r="L77" s="64"/>
      <c r="M77" s="64"/>
      <c r="N77" s="64"/>
      <c r="O77" s="64"/>
      <c r="P77" s="64"/>
      <c r="Q77" s="64"/>
      <c r="R77" s="64"/>
      <c r="S77" s="64"/>
      <c r="T77" s="64"/>
      <c r="U77" s="64"/>
      <c r="V77" s="63"/>
      <c r="W77" s="64"/>
      <c r="X77" s="64"/>
      <c r="Y77" s="64"/>
      <c r="Z77" s="64"/>
      <c r="AA77" s="64"/>
      <c r="AB77" s="64"/>
      <c r="AC77" s="64"/>
      <c r="AD77" s="64"/>
      <c r="AE77" s="64"/>
      <c r="AF77" s="64"/>
      <c r="AG77" s="64"/>
      <c r="AH77" s="64"/>
      <c r="AI77" s="151"/>
      <c r="AJ77" s="157" t="s">
        <v>100</v>
      </c>
      <c r="AK77" s="158" t="s">
        <v>167</v>
      </c>
      <c r="AL77" s="159">
        <f>SUM(AL78:AL79)</f>
        <v>38166.302000000003</v>
      </c>
      <c r="AM77" s="159">
        <f>SUM(AM78:AM79)</f>
        <v>43746.591</v>
      </c>
      <c r="AN77" s="159">
        <f>SUM(AN78:AN79)</f>
        <v>81912.892999999996</v>
      </c>
    </row>
    <row r="78" spans="1:40" hidden="1" outlineLevel="1">
      <c r="E78" s="105" t="s">
        <v>154</v>
      </c>
      <c r="AJ78" s="161" t="s">
        <v>96</v>
      </c>
      <c r="AK78" s="158" t="s">
        <v>167</v>
      </c>
      <c r="AL78" s="159">
        <f>AL16</f>
        <v>36782.718000000001</v>
      </c>
      <c r="AM78" s="159">
        <f>AM16</f>
        <v>42258.572999999997</v>
      </c>
      <c r="AN78" s="159">
        <f>SUM(AL78:AM78)</f>
        <v>79041.290999999997</v>
      </c>
    </row>
    <row r="79" spans="1:40" ht="53.25" hidden="1" customHeight="1" outlineLevel="1">
      <c r="D79" s="53" t="s">
        <v>101</v>
      </c>
      <c r="E79" s="54" t="s">
        <v>145</v>
      </c>
      <c r="F79" s="50" t="s">
        <v>103</v>
      </c>
      <c r="G79" s="65">
        <f ca="1">IF(G$81&gt;0,SUMPRODUCT(H79:S79,H$81:S$81)/G$81,)</f>
        <v>0.491122961436608</v>
      </c>
      <c r="H79" s="65">
        <f ca="1">H84/H81</f>
        <v>0.53241252633047775</v>
      </c>
      <c r="I79" s="65">
        <f ca="1">I84/I81</f>
        <v>0.56572758256657507</v>
      </c>
      <c r="J79" s="65">
        <f t="shared" ref="J79:AH79" ca="1" si="27">J84/J81</f>
        <v>0.43545576671317132</v>
      </c>
      <c r="K79" s="65">
        <f t="shared" ca="1" si="27"/>
        <v>0.73558685909722443</v>
      </c>
      <c r="L79" s="65">
        <f t="shared" ca="1" si="27"/>
        <v>0.45628947413179805</v>
      </c>
      <c r="M79" s="65">
        <f t="shared" ca="1" si="27"/>
        <v>0.44297522033177644</v>
      </c>
      <c r="N79" s="65">
        <f t="shared" ca="1" si="27"/>
        <v>0.22665668274547701</v>
      </c>
      <c r="O79" s="65">
        <f t="shared" ca="1" si="27"/>
        <v>0.62926270113221772</v>
      </c>
      <c r="P79" s="65">
        <f t="shared" ca="1" si="27"/>
        <v>0.27481344066118235</v>
      </c>
      <c r="Q79" s="65">
        <f t="shared" ca="1" si="27"/>
        <v>0.41110353238981501</v>
      </c>
      <c r="R79" s="65">
        <f t="shared" ca="1" si="27"/>
        <v>0.2551401629744724</v>
      </c>
      <c r="S79" s="65">
        <f t="shared" ca="1" si="27"/>
        <v>0.97835778849788424</v>
      </c>
      <c r="T79" s="66"/>
      <c r="U79" s="66"/>
      <c r="V79" s="66" t="e">
        <f t="shared" si="27"/>
        <v>#DIV/0!</v>
      </c>
      <c r="W79" s="66" t="e">
        <f t="shared" si="27"/>
        <v>#DIV/0!</v>
      </c>
      <c r="X79" s="66" t="e">
        <f t="shared" si="27"/>
        <v>#DIV/0!</v>
      </c>
      <c r="Y79" s="66" t="e">
        <f t="shared" si="27"/>
        <v>#DIV/0!</v>
      </c>
      <c r="Z79" s="66" t="e">
        <f t="shared" si="27"/>
        <v>#DIV/0!</v>
      </c>
      <c r="AA79" s="66" t="e">
        <f t="shared" si="27"/>
        <v>#DIV/0!</v>
      </c>
      <c r="AB79" s="66" t="e">
        <f t="shared" si="27"/>
        <v>#DIV/0!</v>
      </c>
      <c r="AC79" s="66" t="e">
        <f t="shared" si="27"/>
        <v>#DIV/0!</v>
      </c>
      <c r="AD79" s="66" t="e">
        <f t="shared" si="27"/>
        <v>#DIV/0!</v>
      </c>
      <c r="AE79" s="66" t="e">
        <f t="shared" si="27"/>
        <v>#DIV/0!</v>
      </c>
      <c r="AF79" s="66" t="e">
        <f t="shared" si="27"/>
        <v>#DIV/0!</v>
      </c>
      <c r="AG79" s="66" t="e">
        <f t="shared" si="27"/>
        <v>#DIV/0!</v>
      </c>
      <c r="AH79" s="66" t="e">
        <f t="shared" si="27"/>
        <v>#DIV/0!</v>
      </c>
      <c r="AJ79" s="161" t="s">
        <v>98</v>
      </c>
      <c r="AK79" s="158" t="s">
        <v>167</v>
      </c>
      <c r="AL79" s="159">
        <f>AL17</f>
        <v>1383.5840000000001</v>
      </c>
      <c r="AM79" s="159">
        <f>AM17</f>
        <v>1488.018</v>
      </c>
      <c r="AN79" s="159">
        <f>SUM(AL79:AM79)</f>
        <v>2871.6019999999999</v>
      </c>
    </row>
    <row r="80" spans="1:40" ht="39.75" hidden="1" customHeight="1" outlineLevel="1">
      <c r="D80" s="53" t="s">
        <v>71</v>
      </c>
      <c r="E80" s="54" t="s">
        <v>146</v>
      </c>
      <c r="F80" s="50" t="s">
        <v>105</v>
      </c>
      <c r="G80" s="55">
        <f>IF(SUM(H82:S82)&gt;0,SUMPRODUCT(H80:S80,H$82:S$82)/SUM(H82:S82),)</f>
        <v>130.56701692903687</v>
      </c>
      <c r="H80" s="65">
        <f>H85/H82</f>
        <v>111.91012011346511</v>
      </c>
      <c r="I80" s="65">
        <f>I85/I82</f>
        <v>104.99844993077987</v>
      </c>
      <c r="J80" s="65">
        <f t="shared" ref="J80:AH80" si="28">J85/J82</f>
        <v>165.25794390378258</v>
      </c>
      <c r="K80" s="65">
        <f t="shared" si="28"/>
        <v>104.99845009467136</v>
      </c>
      <c r="L80" s="65">
        <f t="shared" si="28"/>
        <v>162.63297888291891</v>
      </c>
      <c r="M80" s="65">
        <f t="shared" si="28"/>
        <v>118.74970989761093</v>
      </c>
      <c r="N80" s="65">
        <f t="shared" si="28"/>
        <v>124.2659599779406</v>
      </c>
      <c r="O80" s="65">
        <f t="shared" si="28"/>
        <v>109.96866994430908</v>
      </c>
      <c r="P80" s="65">
        <f t="shared" si="28"/>
        <v>209.21905024088099</v>
      </c>
      <c r="Q80" s="65">
        <f t="shared" si="28"/>
        <v>128.39815296028348</v>
      </c>
      <c r="R80" s="65">
        <f t="shared" si="28"/>
        <v>124.26596008849158</v>
      </c>
      <c r="S80" s="65">
        <f t="shared" si="28"/>
        <v>109.96867007434943</v>
      </c>
      <c r="T80" s="66"/>
      <c r="U80" s="66"/>
      <c r="V80" s="66" t="e">
        <f t="shared" si="28"/>
        <v>#DIV/0!</v>
      </c>
      <c r="W80" s="66" t="e">
        <f t="shared" si="28"/>
        <v>#DIV/0!</v>
      </c>
      <c r="X80" s="66" t="e">
        <f t="shared" si="28"/>
        <v>#DIV/0!</v>
      </c>
      <c r="Y80" s="66" t="e">
        <f t="shared" si="28"/>
        <v>#DIV/0!</v>
      </c>
      <c r="Z80" s="66" t="e">
        <f t="shared" si="28"/>
        <v>#DIV/0!</v>
      </c>
      <c r="AA80" s="66" t="e">
        <f t="shared" si="28"/>
        <v>#DIV/0!</v>
      </c>
      <c r="AB80" s="66" t="e">
        <f t="shared" si="28"/>
        <v>#DIV/0!</v>
      </c>
      <c r="AC80" s="66" t="e">
        <f t="shared" si="28"/>
        <v>#DIV/0!</v>
      </c>
      <c r="AD80" s="66" t="e">
        <f t="shared" si="28"/>
        <v>#DIV/0!</v>
      </c>
      <c r="AE80" s="66" t="e">
        <f t="shared" si="28"/>
        <v>#DIV/0!</v>
      </c>
      <c r="AF80" s="66" t="e">
        <f t="shared" si="28"/>
        <v>#DIV/0!</v>
      </c>
      <c r="AG80" s="66" t="e">
        <f t="shared" si="28"/>
        <v>#DIV/0!</v>
      </c>
      <c r="AH80" s="66" t="e">
        <f t="shared" si="28"/>
        <v>#DIV/0!</v>
      </c>
    </row>
    <row r="81" spans="4:43" ht="41.25" hidden="1" customHeight="1" outlineLevel="1">
      <c r="D81" s="53"/>
      <c r="E81" s="117" t="s">
        <v>100</v>
      </c>
      <c r="F81" s="118" t="s">
        <v>94</v>
      </c>
      <c r="G81" s="124">
        <f ca="1">SUM(H81:S81)</f>
        <v>81912893</v>
      </c>
      <c r="H81" s="125">
        <f t="shared" ref="H81:S81" ca="1" si="29">H15</f>
        <v>7187963</v>
      </c>
      <c r="I81" s="125">
        <f t="shared" ca="1" si="29"/>
        <v>6916782</v>
      </c>
      <c r="J81" s="125">
        <f t="shared" ca="1" si="29"/>
        <v>6163537</v>
      </c>
      <c r="K81" s="125">
        <f t="shared" ca="1" si="29"/>
        <v>6216407</v>
      </c>
      <c r="L81" s="125">
        <f t="shared" ca="1" si="29"/>
        <v>5820679</v>
      </c>
      <c r="M81" s="125">
        <f t="shared" ca="1" si="29"/>
        <v>5860934</v>
      </c>
      <c r="N81" s="125">
        <f t="shared" ca="1" si="29"/>
        <v>8685966</v>
      </c>
      <c r="O81" s="125">
        <f t="shared" ca="1" si="29"/>
        <v>9017700</v>
      </c>
      <c r="P81" s="125">
        <f t="shared" ca="1" si="29"/>
        <v>6580212</v>
      </c>
      <c r="Q81" s="125">
        <f t="shared" ca="1" si="29"/>
        <v>6779801</v>
      </c>
      <c r="R81" s="125">
        <f t="shared" ca="1" si="29"/>
        <v>6452667</v>
      </c>
      <c r="S81" s="125">
        <f t="shared" ca="1" si="29"/>
        <v>6230245</v>
      </c>
      <c r="T81" s="206"/>
      <c r="U81" s="206"/>
      <c r="AJ81" s="106" t="s">
        <v>150</v>
      </c>
      <c r="AK81" s="50" t="s">
        <v>110</v>
      </c>
    </row>
    <row r="82" spans="4:43" ht="39.75" hidden="1" customHeight="1" outlineLevel="1">
      <c r="D82" s="53" t="s">
        <v>72</v>
      </c>
      <c r="E82" s="117" t="s">
        <v>147</v>
      </c>
      <c r="F82" s="118" t="s">
        <v>107</v>
      </c>
      <c r="G82" s="119">
        <f>SUM(H82:S82)/12</f>
        <v>22328.5</v>
      </c>
      <c r="H82" s="125">
        <v>22562</v>
      </c>
      <c r="I82" s="125">
        <v>21670</v>
      </c>
      <c r="J82" s="125">
        <v>21784</v>
      </c>
      <c r="K82" s="125">
        <v>25879</v>
      </c>
      <c r="L82" s="125">
        <v>24009</v>
      </c>
      <c r="M82" s="125">
        <v>19338</v>
      </c>
      <c r="N82" s="125">
        <v>25386</v>
      </c>
      <c r="O82" s="125">
        <v>22984</v>
      </c>
      <c r="P82" s="125">
        <v>20342</v>
      </c>
      <c r="Q82" s="125">
        <v>20319</v>
      </c>
      <c r="R82" s="125">
        <v>22149</v>
      </c>
      <c r="S82" s="125">
        <v>21520</v>
      </c>
      <c r="T82" s="206"/>
      <c r="U82" s="206"/>
      <c r="AJ82" s="56" t="s">
        <v>96</v>
      </c>
      <c r="AK82" s="50" t="s">
        <v>110</v>
      </c>
      <c r="AL82" s="163">
        <f>M74</f>
        <v>3.9946630000000001</v>
      </c>
      <c r="AM82" s="163">
        <f>N74</f>
        <v>4.2488360000000007</v>
      </c>
      <c r="AN82" s="163"/>
      <c r="AP82" s="254"/>
      <c r="AQ82" s="254"/>
    </row>
    <row r="83" spans="4:43" ht="40.5" hidden="1" customHeight="1" outlineLevel="1">
      <c r="D83" s="53"/>
      <c r="E83" s="117" t="s">
        <v>164</v>
      </c>
      <c r="F83" s="118"/>
      <c r="G83" s="119">
        <f>SUM(H83:S83)</f>
        <v>75213690.239999995</v>
      </c>
      <c r="H83" s="119">
        <f>H84+H85</f>
        <v>6351877.6699999999</v>
      </c>
      <c r="I83" s="119">
        <f>I84+I85</f>
        <v>6188330.7699999996</v>
      </c>
      <c r="J83" s="119">
        <f t="shared" ref="J83:S83" si="30">J84+J85</f>
        <v>6283926.7799999993</v>
      </c>
      <c r="K83" s="119">
        <f t="shared" si="30"/>
        <v>7289962.1899999995</v>
      </c>
      <c r="L83" s="119">
        <f t="shared" si="30"/>
        <v>6560569.75</v>
      </c>
      <c r="M83" s="119">
        <f t="shared" si="30"/>
        <v>4892630.42</v>
      </c>
      <c r="N83" s="119">
        <f t="shared" si="30"/>
        <v>5123347.9000000004</v>
      </c>
      <c r="O83" s="119">
        <f t="shared" si="30"/>
        <v>8202022.1699999999</v>
      </c>
      <c r="P83" s="119">
        <f t="shared" si="30"/>
        <v>6064264.620000001</v>
      </c>
      <c r="Q83" s="119">
        <f t="shared" si="30"/>
        <v>5396122.2100000009</v>
      </c>
      <c r="R83" s="119">
        <f t="shared" si="30"/>
        <v>4398701.26</v>
      </c>
      <c r="S83" s="119">
        <f t="shared" si="30"/>
        <v>8461934.5</v>
      </c>
      <c r="T83" s="206"/>
      <c r="U83" s="206"/>
      <c r="AJ83" s="56" t="s">
        <v>98</v>
      </c>
      <c r="AK83" s="50" t="s">
        <v>110</v>
      </c>
      <c r="AL83" s="163">
        <f>M75</f>
        <v>2.7863329999999995</v>
      </c>
      <c r="AM83" s="163">
        <f>N75</f>
        <v>2.9821759994928296</v>
      </c>
      <c r="AN83" s="163"/>
      <c r="AP83" s="254"/>
      <c r="AQ83" s="254"/>
    </row>
    <row r="84" spans="4:43" ht="46.5" hidden="1" customHeight="1" outlineLevel="1">
      <c r="D84" s="53"/>
      <c r="E84" s="117" t="s">
        <v>163</v>
      </c>
      <c r="F84" s="118"/>
      <c r="G84" s="119">
        <f>SUM(H84:S84)</f>
        <v>40229302.589999996</v>
      </c>
      <c r="H84" s="125">
        <v>3826961.5399999996</v>
      </c>
      <c r="I84" s="125">
        <v>3913014.3600000003</v>
      </c>
      <c r="J84" s="125">
        <v>2683947.73</v>
      </c>
      <c r="K84" s="125">
        <v>4572707.3</v>
      </c>
      <c r="L84" s="125">
        <v>2655914.56</v>
      </c>
      <c r="M84" s="125">
        <v>2596248.5299999998</v>
      </c>
      <c r="N84" s="125">
        <v>1968732.24</v>
      </c>
      <c r="O84" s="125">
        <v>5674502.2599999998</v>
      </c>
      <c r="P84" s="125">
        <v>1808330.7</v>
      </c>
      <c r="Q84" s="125">
        <v>2787200.14</v>
      </c>
      <c r="R84" s="125">
        <v>1646334.51</v>
      </c>
      <c r="S84" s="125">
        <v>6095408.7200000007</v>
      </c>
      <c r="T84" s="206"/>
      <c r="U84" s="206"/>
      <c r="AJ84" s="54" t="s">
        <v>151</v>
      </c>
      <c r="AK84" s="50" t="s">
        <v>110</v>
      </c>
      <c r="AL84" s="163">
        <f ca="1">SUM(H83:M83)/SUM(H81:M81)</f>
        <v>0.98430541109274872</v>
      </c>
      <c r="AM84" s="163">
        <f ca="1">SUM(O83:S83)/SUM(O81:S81)</f>
        <v>0.92762307460291993</v>
      </c>
      <c r="AN84" s="159"/>
    </row>
    <row r="85" spans="4:43" ht="36.75" hidden="1" customHeight="1" outlineLevel="1">
      <c r="D85" s="53"/>
      <c r="E85" s="117" t="s">
        <v>165</v>
      </c>
      <c r="F85" s="118"/>
      <c r="G85" s="119">
        <f>SUM(H85:S85)</f>
        <v>34984387.649999999</v>
      </c>
      <c r="H85" s="125">
        <v>2524916.13</v>
      </c>
      <c r="I85" s="125">
        <v>2275316.4099999997</v>
      </c>
      <c r="J85" s="125">
        <v>3599979.05</v>
      </c>
      <c r="K85" s="125">
        <v>2717254.89</v>
      </c>
      <c r="L85" s="125">
        <v>3904655.19</v>
      </c>
      <c r="M85" s="125">
        <v>2296381.89</v>
      </c>
      <c r="N85" s="125">
        <v>3154615.66</v>
      </c>
      <c r="O85" s="125">
        <v>2527519.91</v>
      </c>
      <c r="P85" s="125">
        <v>4255933.9200000009</v>
      </c>
      <c r="Q85" s="125">
        <v>2608922.0700000003</v>
      </c>
      <c r="R85" s="125">
        <v>2752366.75</v>
      </c>
      <c r="S85" s="125">
        <v>2366525.7799999998</v>
      </c>
      <c r="T85" s="206"/>
      <c r="U85" s="206"/>
      <c r="AJ85" s="108"/>
      <c r="AK85" s="109"/>
      <c r="AL85" s="163"/>
      <c r="AM85" s="163"/>
      <c r="AN85" s="159"/>
    </row>
    <row r="86" spans="4:43" ht="56.25" hidden="1" outlineLevel="1">
      <c r="D86" s="53"/>
      <c r="E86" s="117"/>
      <c r="F86" s="118"/>
      <c r="G86" s="119"/>
      <c r="H86" s="125"/>
      <c r="I86" s="125"/>
      <c r="J86" s="125"/>
      <c r="K86" s="125"/>
      <c r="L86" s="125"/>
      <c r="M86" s="125"/>
      <c r="N86" s="125"/>
      <c r="O86" s="125"/>
      <c r="P86" s="125"/>
      <c r="Q86" s="125"/>
      <c r="R86" s="125"/>
      <c r="S86" s="125"/>
      <c r="T86" s="206"/>
      <c r="U86" s="206"/>
      <c r="AJ86" s="54" t="s">
        <v>114</v>
      </c>
      <c r="AK86" s="50" t="s">
        <v>110</v>
      </c>
      <c r="AL86" s="163">
        <f ca="1">SUMPRODUCT(H89:M89,H81:M81)/SUM(H81:M81)</f>
        <v>3.1400907672427892E-3</v>
      </c>
      <c r="AM86" s="163">
        <f ca="1">SUMPRODUCT(N89:S89,N81:S81)/SUM(N81:S81)</f>
        <v>5.9150238771747948E-3</v>
      </c>
      <c r="AN86" s="159">
        <f ca="1">G89</f>
        <v>4.6220780267155247E-3</v>
      </c>
    </row>
    <row r="87" spans="4:43" ht="62.25" hidden="1" customHeight="1" outlineLevel="1">
      <c r="D87" s="53"/>
      <c r="E87" s="54" t="s">
        <v>151</v>
      </c>
      <c r="F87" s="50" t="s">
        <v>110</v>
      </c>
      <c r="G87" s="65">
        <f ca="1">IF(G81&gt;0,SUMPRODUCT(H87:S87,H81:S81)/G81,)</f>
        <v>0.91821552731631628</v>
      </c>
      <c r="H87" s="65">
        <f ca="1">((IF(H81&gt;0,(H79*H81+H80*H82)/H81,)))</f>
        <v>0.88368257738666711</v>
      </c>
      <c r="I87" s="65">
        <f t="shared" ref="I87:S87" ca="1" si="31">((IF(I81&gt;0,(I79*I81+I80*I82)/I81,)))</f>
        <v>0.89468350600033364</v>
      </c>
      <c r="J87" s="65">
        <f t="shared" ca="1" si="31"/>
        <v>1.019532580075369</v>
      </c>
      <c r="K87" s="65">
        <f t="shared" ca="1" si="31"/>
        <v>1.1726970563542574</v>
      </c>
      <c r="L87" s="65">
        <f t="shared" ca="1" si="31"/>
        <v>1.1271141648594605</v>
      </c>
      <c r="M87" s="65">
        <f t="shared" ca="1" si="31"/>
        <v>0.8347868138422988</v>
      </c>
      <c r="N87" s="65">
        <f t="shared" ca="1" si="31"/>
        <v>0.58984203944615954</v>
      </c>
      <c r="O87" s="65">
        <f t="shared" ca="1" si="31"/>
        <v>0.90954702085897732</v>
      </c>
      <c r="P87" s="65">
        <f t="shared" ca="1" si="31"/>
        <v>0.92159107031809928</v>
      </c>
      <c r="Q87" s="65">
        <f t="shared" ca="1" si="31"/>
        <v>0.79591159239039622</v>
      </c>
      <c r="R87" s="65">
        <f t="shared" ca="1" si="31"/>
        <v>0.6816873178175783</v>
      </c>
      <c r="S87" s="65">
        <f t="shared" ca="1" si="31"/>
        <v>1.3582025265459063</v>
      </c>
      <c r="T87" s="154"/>
      <c r="U87" s="154"/>
      <c r="AJ87" s="54" t="s">
        <v>161</v>
      </c>
      <c r="AK87" s="50" t="s">
        <v>110</v>
      </c>
      <c r="AL87" s="163"/>
      <c r="AM87" s="163"/>
      <c r="AN87" s="159"/>
    </row>
    <row r="88" spans="4:43" ht="64.5" hidden="1" customHeight="1" outlineLevel="1">
      <c r="D88" s="53"/>
      <c r="E88" s="108" t="s">
        <v>152</v>
      </c>
      <c r="F88" s="109" t="s">
        <v>110</v>
      </c>
      <c r="G88" s="110">
        <f ca="1">IF(G12&gt;0,SUMPRODUCT(H88:S88,H12:S12)/G12,)</f>
        <v>0.75474029075612359</v>
      </c>
      <c r="H88" s="111">
        <f t="shared" ref="H88:S88" ca="1" si="32">(H79*H12+H80*H67)/H12</f>
        <v>0.74205957897133701</v>
      </c>
      <c r="I88" s="111">
        <f t="shared" ca="1" si="32"/>
        <v>0.77540505511909541</v>
      </c>
      <c r="J88" s="111">
        <f t="shared" ca="1" si="32"/>
        <v>0.80232982866160496</v>
      </c>
      <c r="K88" s="111">
        <f t="shared" ca="1" si="32"/>
        <v>1.0031138976764371</v>
      </c>
      <c r="L88" s="111">
        <f t="shared" ca="1" si="32"/>
        <v>0.85137572594766453</v>
      </c>
      <c r="M88" s="111">
        <f t="shared" ca="1" si="32"/>
        <v>0.65424113544881313</v>
      </c>
      <c r="N88" s="111">
        <f t="shared" ca="1" si="32"/>
        <v>0.48050718848205948</v>
      </c>
      <c r="O88" s="111">
        <f t="shared" ca="1" si="32"/>
        <v>0.83450061232972728</v>
      </c>
      <c r="P88" s="111">
        <f t="shared" ca="1" si="32"/>
        <v>0.64999343367772067</v>
      </c>
      <c r="Q88" s="111">
        <f t="shared" ca="1" si="32"/>
        <v>0.62717085770522885</v>
      </c>
      <c r="R88" s="111">
        <f t="shared" ca="1" si="32"/>
        <v>0.49366197909646942</v>
      </c>
      <c r="S88" s="111">
        <f t="shared" ca="1" si="32"/>
        <v>1.173646745173252</v>
      </c>
      <c r="T88" s="207"/>
      <c r="U88" s="207"/>
      <c r="V88"/>
      <c r="AJ88" s="56" t="s">
        <v>96</v>
      </c>
      <c r="AK88" s="50" t="s">
        <v>110</v>
      </c>
      <c r="AL88" s="163">
        <f>M91</f>
        <v>2.6835500000000003</v>
      </c>
      <c r="AM88" s="163">
        <f>N91</f>
        <v>2.8503300000000009</v>
      </c>
      <c r="AN88" s="159"/>
      <c r="AO88" s="39">
        <f ca="1">SUMPRODUCT(H89:S89,H81:S81)</f>
        <v>378607.78283999994</v>
      </c>
    </row>
    <row r="89" spans="4:43" ht="45" hidden="1" outlineLevel="1">
      <c r="D89" s="53" t="s">
        <v>113</v>
      </c>
      <c r="E89" s="54" t="s">
        <v>114</v>
      </c>
      <c r="F89" s="50" t="s">
        <v>110</v>
      </c>
      <c r="G89" s="65">
        <f ca="1">IF(G$81&gt;0,SUMPRODUCT(H89:S89,H$81:S$81)/G$81,)</f>
        <v>4.6220780267155247E-3</v>
      </c>
      <c r="H89" s="66">
        <v>2.8799999999999997E-3</v>
      </c>
      <c r="I89" s="66">
        <v>3.2299999999999998E-3</v>
      </c>
      <c r="J89" s="66">
        <v>3.1800000000000001E-3</v>
      </c>
      <c r="K89" s="66">
        <v>3.5299999999999997E-3</v>
      </c>
      <c r="L89" s="66">
        <v>3.5000000000000001E-3</v>
      </c>
      <c r="M89" s="66">
        <v>2.5400000000000002E-3</v>
      </c>
      <c r="N89" s="66">
        <v>2.15E-3</v>
      </c>
      <c r="O89" s="66">
        <v>7.0699999999999999E-3</v>
      </c>
      <c r="P89" s="66">
        <v>9.1699999999999993E-3</v>
      </c>
      <c r="Q89" s="66">
        <v>6.8799999999999998E-3</v>
      </c>
      <c r="R89" s="66">
        <v>5.62E-3</v>
      </c>
      <c r="S89" s="66">
        <v>5.3099999999999996E-3</v>
      </c>
      <c r="T89" s="152"/>
      <c r="U89" s="152"/>
      <c r="AJ89" s="56" t="s">
        <v>98</v>
      </c>
      <c r="AK89" s="50" t="s">
        <v>110</v>
      </c>
      <c r="AL89" s="163">
        <f>M92</f>
        <v>1.4752199999999995</v>
      </c>
      <c r="AM89" s="163">
        <f>N92</f>
        <v>1.5836699994928294</v>
      </c>
      <c r="AN89" s="159"/>
    </row>
    <row r="90" spans="4:43" ht="74.25" hidden="1" customHeight="1" outlineLevel="1">
      <c r="D90" s="53" t="s">
        <v>115</v>
      </c>
      <c r="E90" s="54" t="s">
        <v>161</v>
      </c>
      <c r="F90" s="50" t="s">
        <v>110</v>
      </c>
      <c r="G90" s="65">
        <f t="shared" ref="G90:S90" ca="1" si="33">(G91*G16+G17*G92)/G15</f>
        <v>2.7282870703301501</v>
      </c>
      <c r="H90" s="65">
        <f t="shared" ca="1" si="33"/>
        <v>2.6387280892263916</v>
      </c>
      <c r="I90" s="65">
        <f t="shared" ca="1" si="33"/>
        <v>2.6413245494985969</v>
      </c>
      <c r="J90" s="65">
        <f t="shared" ca="1" si="33"/>
        <v>2.6361977067404645</v>
      </c>
      <c r="K90" s="65">
        <f t="shared" ca="1" si="33"/>
        <v>2.6415071065166749</v>
      </c>
      <c r="L90" s="65">
        <f t="shared" ca="1" si="33"/>
        <v>2.640259257938808</v>
      </c>
      <c r="M90" s="65">
        <f t="shared" ca="1" si="33"/>
        <v>2.6404871160944658</v>
      </c>
      <c r="N90" s="65">
        <f t="shared" ca="1" si="33"/>
        <v>2.8118114856638914</v>
      </c>
      <c r="O90" s="65">
        <f t="shared" ca="1" si="33"/>
        <v>2.8098500314685397</v>
      </c>
      <c r="P90" s="65">
        <f t="shared" ca="1" si="33"/>
        <v>2.8099650793125899</v>
      </c>
      <c r="Q90" s="65">
        <f t="shared" ca="1" si="33"/>
        <v>2.8075662658585281</v>
      </c>
      <c r="R90" s="65">
        <f t="shared" ca="1" si="33"/>
        <v>2.7963953346748962</v>
      </c>
      <c r="S90" s="65">
        <f t="shared" ca="1" si="33"/>
        <v>2.8051240114019969</v>
      </c>
      <c r="T90" s="154"/>
      <c r="U90" s="154"/>
      <c r="AJ90" s="162" t="s">
        <v>112</v>
      </c>
      <c r="AK90" s="155" t="s">
        <v>110</v>
      </c>
      <c r="AL90" s="163">
        <f>AL18</f>
        <v>0.39196999999999999</v>
      </c>
      <c r="AM90" s="163">
        <f>AM18</f>
        <v>0.40608</v>
      </c>
      <c r="AN90" s="167">
        <f>(AL90*AL77+AM77*AM90)/AN77</f>
        <v>0.39950561956369923</v>
      </c>
    </row>
    <row r="91" spans="4:43" hidden="1" outlineLevel="1">
      <c r="D91" s="58" t="str">
        <f>"9."&amp;B91</f>
        <v>9.</v>
      </c>
      <c r="E91" s="56" t="s">
        <v>96</v>
      </c>
      <c r="F91" s="50" t="s">
        <v>110</v>
      </c>
      <c r="G91" s="65">
        <f>IF(G$13&gt;0,SUMPRODUCT(H91:S91,H$13:S$13)/G$13,)</f>
        <v>2.771920427338721</v>
      </c>
      <c r="H91" s="65">
        <f>H71</f>
        <v>2.6835500000000003</v>
      </c>
      <c r="I91" s="65">
        <f t="shared" ref="I91:S91" si="34">I71</f>
        <v>2.6835500000000003</v>
      </c>
      <c r="J91" s="65">
        <f t="shared" si="34"/>
        <v>2.6835500000000003</v>
      </c>
      <c r="K91" s="65">
        <f t="shared" si="34"/>
        <v>2.6835500000000003</v>
      </c>
      <c r="L91" s="65">
        <f t="shared" si="34"/>
        <v>2.6835500000000003</v>
      </c>
      <c r="M91" s="65">
        <f t="shared" si="34"/>
        <v>2.6835500000000003</v>
      </c>
      <c r="N91" s="65">
        <f t="shared" si="34"/>
        <v>2.8503300000000009</v>
      </c>
      <c r="O91" s="65">
        <f t="shared" si="34"/>
        <v>2.8503300000000009</v>
      </c>
      <c r="P91" s="65">
        <f t="shared" si="34"/>
        <v>2.8503300000000009</v>
      </c>
      <c r="Q91" s="65">
        <f t="shared" si="34"/>
        <v>2.8503300000000009</v>
      </c>
      <c r="R91" s="65">
        <f t="shared" si="34"/>
        <v>2.8503300000000009</v>
      </c>
      <c r="S91" s="65">
        <f t="shared" si="34"/>
        <v>2.8503300000000009</v>
      </c>
      <c r="T91" s="152"/>
      <c r="U91" s="152"/>
    </row>
    <row r="92" spans="4:43" hidden="1" outlineLevel="1">
      <c r="D92" s="58" t="str">
        <f>"9."&amp;B92</f>
        <v>9.</v>
      </c>
      <c r="E92" s="56" t="s">
        <v>98</v>
      </c>
      <c r="F92" s="50" t="s">
        <v>110</v>
      </c>
      <c r="G92" s="65">
        <f>IF(G$14&gt;0,SUMPRODUCT(H92:S92,H$14:S$14)/G$14,)</f>
        <v>1.5272721425576579</v>
      </c>
      <c r="H92" s="65">
        <f>H72</f>
        <v>1.4752199999999995</v>
      </c>
      <c r="I92" s="65">
        <f t="shared" ref="I92:S92" si="35">I72</f>
        <v>1.4752199999999995</v>
      </c>
      <c r="J92" s="65">
        <f t="shared" si="35"/>
        <v>1.4752199999999995</v>
      </c>
      <c r="K92" s="65">
        <f t="shared" si="35"/>
        <v>1.4752199999999995</v>
      </c>
      <c r="L92" s="65">
        <f t="shared" si="35"/>
        <v>1.4752199999999995</v>
      </c>
      <c r="M92" s="65">
        <f t="shared" si="35"/>
        <v>1.4752199999999995</v>
      </c>
      <c r="N92" s="65">
        <f t="shared" si="35"/>
        <v>1.5836699994928294</v>
      </c>
      <c r="O92" s="65">
        <f t="shared" si="35"/>
        <v>1.5836699994928294</v>
      </c>
      <c r="P92" s="65">
        <f t="shared" si="35"/>
        <v>1.5836699994928294</v>
      </c>
      <c r="Q92" s="65">
        <f t="shared" si="35"/>
        <v>1.5836699994928294</v>
      </c>
      <c r="R92" s="65">
        <f t="shared" si="35"/>
        <v>1.5836699994928294</v>
      </c>
      <c r="S92" s="65">
        <f t="shared" si="35"/>
        <v>1.5836699994928294</v>
      </c>
      <c r="T92" s="152"/>
      <c r="U92" s="152"/>
    </row>
    <row r="93" spans="4:43" ht="54" hidden="1" customHeight="1" outlineLevel="1">
      <c r="D93"/>
      <c r="E93" s="114" t="s">
        <v>155</v>
      </c>
      <c r="F93" s="109"/>
      <c r="G93" s="214">
        <f ca="1">SUM(H93:S93)</f>
        <v>-1257451.0936923628</v>
      </c>
      <c r="H93" s="116">
        <f ca="1">H94+H95+H96</f>
        <v>-216826.52286480018</v>
      </c>
      <c r="I93" s="116">
        <f t="shared" ref="I93:S93" ca="1" si="36">I94+I95+I96</f>
        <v>-2958.8722492344823</v>
      </c>
      <c r="J93" s="116">
        <f t="shared" ca="1" si="36"/>
        <v>410173.33907242445</v>
      </c>
      <c r="K93" s="116">
        <f t="shared" ca="1" si="36"/>
        <v>782970.64996020566</v>
      </c>
      <c r="L93" s="116">
        <f t="shared" ca="1" si="36"/>
        <v>598068.28118108842</v>
      </c>
      <c r="M93" s="116">
        <f t="shared" ca="1" si="36"/>
        <v>-692546.49218703713</v>
      </c>
      <c r="N93" s="116">
        <f t="shared" ca="1" si="36"/>
        <v>-2622344.2112646475</v>
      </c>
      <c r="O93" s="116">
        <f t="shared" ca="1" si="36"/>
        <v>1012563.7529041012</v>
      </c>
      <c r="P93" s="116">
        <f t="shared" ca="1" si="36"/>
        <v>126822.89315370578</v>
      </c>
      <c r="Q93" s="116">
        <f t="shared" ca="1" si="36"/>
        <v>-680232.93221789703</v>
      </c>
      <c r="R93" s="116">
        <f t="shared" ca="1" si="36"/>
        <v>-1805397.6707030528</v>
      </c>
      <c r="S93" s="116">
        <f t="shared" ca="1" si="36"/>
        <v>1832256.6915227813</v>
      </c>
      <c r="T93" s="208"/>
      <c r="U93" s="208"/>
      <c r="AJ93" s="114" t="s">
        <v>155</v>
      </c>
      <c r="AK93" s="35" t="s">
        <v>34</v>
      </c>
      <c r="AL93" s="159" t="s">
        <v>210</v>
      </c>
      <c r="AM93" s="159" t="s">
        <v>211</v>
      </c>
      <c r="AN93" s="159" t="s">
        <v>30</v>
      </c>
    </row>
    <row r="94" spans="4:43" hidden="1" outlineLevel="1">
      <c r="D94" s="112"/>
      <c r="E94" s="56" t="s">
        <v>96</v>
      </c>
      <c r="F94" s="50"/>
      <c r="G94" s="55">
        <f ca="1">SUM(H94:S94)</f>
        <v>-853674.27886214247</v>
      </c>
      <c r="H94" s="55">
        <f t="shared" ref="H94:S94" ca="1" si="37">(H$87+H91+H$89+H$18-H74)*(H16-H13)</f>
        <v>-10725.59150457143</v>
      </c>
      <c r="I94" s="55">
        <f t="shared" ca="1" si="37"/>
        <v>-37987.969996806896</v>
      </c>
      <c r="J94" s="55">
        <f t="shared" ca="1" si="37"/>
        <v>1916.5519693971812</v>
      </c>
      <c r="K94" s="55">
        <f t="shared" ca="1" si="37"/>
        <v>23501.07056080387</v>
      </c>
      <c r="L94" s="55">
        <f t="shared" ca="1" si="37"/>
        <v>17625.951804751392</v>
      </c>
      <c r="M94" s="55">
        <f t="shared" ca="1" si="37"/>
        <v>16236.790315833414</v>
      </c>
      <c r="N94" s="55">
        <f t="shared" ca="1" si="37"/>
        <v>-556550.14767006494</v>
      </c>
      <c r="O94" s="55">
        <f t="shared" ca="1" si="37"/>
        <v>-50564.411954167852</v>
      </c>
      <c r="P94" s="55">
        <f t="shared" ca="1" si="37"/>
        <v>-997.09144477916948</v>
      </c>
      <c r="Q94" s="55">
        <f t="shared" ca="1" si="37"/>
        <v>-7064.2324710405064</v>
      </c>
      <c r="R94" s="55">
        <f t="shared" ca="1" si="37"/>
        <v>16151.21457520796</v>
      </c>
      <c r="S94" s="55">
        <f t="shared" ca="1" si="37"/>
        <v>-265216.41304670548</v>
      </c>
      <c r="T94" s="147"/>
      <c r="U94" s="147"/>
      <c r="AJ94" s="56" t="s">
        <v>96</v>
      </c>
      <c r="AK94" s="50"/>
      <c r="AL94" s="159">
        <f ca="1">(AL$84+AL88+AL$86+AL90-AL82)*(AL78-AL75)</f>
        <v>96.714566768700266</v>
      </c>
      <c r="AM94" s="159">
        <f ca="1">(AM$84+AM88+AM$86+AM90-AM82)*(AM78-AM75)</f>
        <v>-141.27042688500993</v>
      </c>
      <c r="AN94" s="159">
        <f ca="1">SUM(AL94:AM94)</f>
        <v>-44.55586011630966</v>
      </c>
      <c r="AO94" s="136">
        <f ca="1">G94</f>
        <v>-853674.27886214247</v>
      </c>
    </row>
    <row r="95" spans="4:43" hidden="1" outlineLevel="1">
      <c r="D95" s="112"/>
      <c r="E95" s="56" t="s">
        <v>98</v>
      </c>
      <c r="F95" s="50"/>
      <c r="G95" s="55">
        <f ca="1">SUM(H95:S95)</f>
        <v>-25859.027295222349</v>
      </c>
      <c r="H95" s="55">
        <f t="shared" ref="H95:S95" ca="1" si="38">(H$87+H92+H$89+H$18-H75)*(H17-H14)</f>
        <v>445.85759977082074</v>
      </c>
      <c r="I95" s="55">
        <f t="shared" ca="1" si="38"/>
        <v>477.42065257271133</v>
      </c>
      <c r="J95" s="55">
        <f t="shared" ca="1" si="38"/>
        <v>213.04460302759287</v>
      </c>
      <c r="K95" s="55">
        <f t="shared" ca="1" si="38"/>
        <v>-4989.4530005981169</v>
      </c>
      <c r="L95" s="55">
        <f t="shared" ca="1" si="38"/>
        <v>-4979.9156236630488</v>
      </c>
      <c r="M95" s="55">
        <f t="shared" ca="1" si="38"/>
        <v>4664.4634971297537</v>
      </c>
      <c r="N95" s="55">
        <f t="shared" ca="1" si="38"/>
        <v>-2836.4739595831293</v>
      </c>
      <c r="O95" s="55">
        <f t="shared" ca="1" si="38"/>
        <v>-2013.3895567315926</v>
      </c>
      <c r="P95" s="55">
        <f t="shared" ca="1" si="38"/>
        <v>45.173323484270732</v>
      </c>
      <c r="Q95" s="55">
        <f t="shared" ca="1" si="38"/>
        <v>-170.88580185741685</v>
      </c>
      <c r="R95" s="55">
        <f t="shared" ca="1" si="38"/>
        <v>-6716.6607882608123</v>
      </c>
      <c r="S95" s="55">
        <f t="shared" ca="1" si="38"/>
        <v>-9998.2082405133806</v>
      </c>
      <c r="T95" s="147"/>
      <c r="U95" s="147"/>
      <c r="AJ95" s="56" t="s">
        <v>98</v>
      </c>
      <c r="AK95" s="50"/>
      <c r="AL95" s="159">
        <f ca="1">(AL$84+AL89+AL$86+AL90-AL83)*(AL79-AL76)</f>
        <v>-11.397979997886143</v>
      </c>
      <c r="AM95" s="159">
        <f ca="1">(AM$84+AM89+AM$86+AM90-AM83)*(AM79-AM76)</f>
        <v>-3.3583181357786795</v>
      </c>
      <c r="AN95" s="159">
        <f ca="1">SUM(AL95:AM95)</f>
        <v>-14.756298133664822</v>
      </c>
      <c r="AO95" s="136">
        <f ca="1">G95</f>
        <v>-25859.027295222349</v>
      </c>
    </row>
    <row r="96" spans="4:43" ht="54.75" hidden="1" customHeight="1" outlineLevel="1">
      <c r="D96"/>
      <c r="E96" s="54" t="s">
        <v>149</v>
      </c>
      <c r="F96" s="50" t="s">
        <v>117</v>
      </c>
      <c r="G96" s="113">
        <f>SUM(H96:S96)</f>
        <v>-377917.7875349978</v>
      </c>
      <c r="H96" s="113">
        <f t="shared" ref="H96:S96" si="39">H83-H12*H68</f>
        <v>-206546.78895999957</v>
      </c>
      <c r="I96" s="113">
        <f t="shared" si="39"/>
        <v>34551.677094999701</v>
      </c>
      <c r="J96" s="113">
        <f t="shared" si="39"/>
        <v>408043.7424999997</v>
      </c>
      <c r="K96" s="113">
        <f t="shared" si="39"/>
        <v>764459.03239999991</v>
      </c>
      <c r="L96" s="113">
        <f t="shared" si="39"/>
        <v>585422.24500000011</v>
      </c>
      <c r="M96" s="113">
        <f t="shared" si="39"/>
        <v>-713447.74600000028</v>
      </c>
      <c r="N96" s="113">
        <f t="shared" si="39"/>
        <v>-2062957.5896349996</v>
      </c>
      <c r="O96" s="113">
        <f t="shared" si="39"/>
        <v>1065141.5544150006</v>
      </c>
      <c r="P96" s="113">
        <f t="shared" si="39"/>
        <v>127774.81127500068</v>
      </c>
      <c r="Q96" s="113">
        <f t="shared" si="39"/>
        <v>-672997.81394499913</v>
      </c>
      <c r="R96" s="113">
        <f t="shared" si="39"/>
        <v>-1814832.2244899999</v>
      </c>
      <c r="S96" s="113">
        <f t="shared" si="39"/>
        <v>2107471.31281</v>
      </c>
      <c r="T96" s="209"/>
      <c r="U96" s="209"/>
      <c r="AJ96" s="54" t="s">
        <v>149</v>
      </c>
      <c r="AK96" s="35" t="s">
        <v>34</v>
      </c>
    </row>
    <row r="97" spans="4:37" hidden="1" outlineLevel="1">
      <c r="D97"/>
      <c r="E97" s="54"/>
      <c r="F97" s="54"/>
      <c r="G97" s="54"/>
      <c r="H97" s="54"/>
      <c r="I97" s="54"/>
      <c r="J97" s="54"/>
      <c r="K97" s="54"/>
      <c r="L97" s="54"/>
      <c r="M97" s="54"/>
      <c r="N97" s="54"/>
      <c r="O97" s="54"/>
      <c r="P97" s="54"/>
      <c r="Q97" s="54"/>
      <c r="R97" s="54"/>
      <c r="S97" s="54"/>
      <c r="T97" s="210"/>
      <c r="U97" s="210"/>
    </row>
    <row r="98" spans="4:37" ht="55.5" hidden="1" customHeight="1" outlineLevel="1">
      <c r="D98"/>
      <c r="E98" s="54" t="s">
        <v>149</v>
      </c>
      <c r="F98" s="50" t="s">
        <v>117</v>
      </c>
      <c r="G98" s="113">
        <f ca="1">SUM(H98:S98)</f>
        <v>-4038484.790333</v>
      </c>
      <c r="H98" s="39">
        <f ca="1">H83-H81*H68</f>
        <v>-386693.88324000034</v>
      </c>
      <c r="I98" s="39">
        <f t="shared" ref="I98:S98" ca="1" si="40">I83-I81*I68</f>
        <v>-485706.76571000088</v>
      </c>
      <c r="J98" s="39">
        <f t="shared" ca="1" si="40"/>
        <v>31665.664884999394</v>
      </c>
      <c r="K98" s="39">
        <f t="shared" ca="1" si="40"/>
        <v>531801.53635699954</v>
      </c>
      <c r="L98" s="39">
        <f t="shared" ca="1" si="40"/>
        <v>385795.56371399947</v>
      </c>
      <c r="M98" s="39">
        <f t="shared" ca="1" si="40"/>
        <v>-479296.55171000026</v>
      </c>
      <c r="N98" s="39">
        <f t="shared" ca="1" si="40"/>
        <v>-3440224.1530939993</v>
      </c>
      <c r="O98" s="39">
        <f t="shared" ca="1" si="40"/>
        <v>-327089.82629999891</v>
      </c>
      <c r="P98" s="39">
        <f t="shared" ca="1" si="40"/>
        <v>-50167.073579998687</v>
      </c>
      <c r="Q98" s="39">
        <f t="shared" ca="1" si="40"/>
        <v>-733651.80952299945</v>
      </c>
      <c r="R98" s="39">
        <f t="shared" ca="1" si="40"/>
        <v>-1782218.1219620006</v>
      </c>
      <c r="S98" s="39">
        <f t="shared" ca="1" si="40"/>
        <v>2697300.62983</v>
      </c>
      <c r="V98" s="39">
        <f t="shared" ref="V98:AH98" ca="1" si="41">V15*V68-V83</f>
        <v>0</v>
      </c>
      <c r="W98" s="39" t="e">
        <f t="shared" ca="1" si="41"/>
        <v>#NAME?</v>
      </c>
      <c r="X98" s="39" t="e">
        <f t="shared" ca="1" si="41"/>
        <v>#NAME?</v>
      </c>
      <c r="Y98" s="39" t="e">
        <f t="shared" ca="1" si="41"/>
        <v>#NAME?</v>
      </c>
      <c r="Z98" s="39" t="e">
        <f t="shared" ca="1" si="41"/>
        <v>#NAME?</v>
      </c>
      <c r="AA98" s="39" t="e">
        <f t="shared" ca="1" si="41"/>
        <v>#NAME?</v>
      </c>
      <c r="AB98" s="39" t="e">
        <f t="shared" ca="1" si="41"/>
        <v>#NAME?</v>
      </c>
      <c r="AC98" s="39" t="e">
        <f t="shared" ca="1" si="41"/>
        <v>#NAME?</v>
      </c>
      <c r="AD98" s="39" t="e">
        <f t="shared" ca="1" si="41"/>
        <v>#NAME?</v>
      </c>
      <c r="AE98" s="39" t="e">
        <f t="shared" ca="1" si="41"/>
        <v>#NAME?</v>
      </c>
      <c r="AF98" s="39" t="e">
        <f t="shared" ca="1" si="41"/>
        <v>#NAME?</v>
      </c>
      <c r="AG98" s="39" t="e">
        <f t="shared" ca="1" si="41"/>
        <v>#NAME?</v>
      </c>
      <c r="AH98" s="39" t="e">
        <f t="shared" ca="1" si="41"/>
        <v>#NAME?</v>
      </c>
    </row>
    <row r="99" spans="4:37" hidden="1" outlineLevel="1">
      <c r="G99" s="136"/>
    </row>
    <row r="100" spans="4:37" hidden="1" outlineLevel="1">
      <c r="G100" s="136">
        <f ca="1">SUM(H100:S100)</f>
        <v>-876599.07626836374</v>
      </c>
      <c r="H100" s="136">
        <f t="shared" ref="H100:S100" ca="1" si="42">(H15-H12)*(H87-H68)</f>
        <v>-10337.766526800657</v>
      </c>
      <c r="I100" s="136">
        <f t="shared" ca="1" si="42"/>
        <v>-37862.095356234116</v>
      </c>
      <c r="J100" s="136">
        <f t="shared" ca="1" si="42"/>
        <v>1906.2322984246948</v>
      </c>
      <c r="K100" s="136">
        <f t="shared" ca="1" si="42"/>
        <v>18307.88289620557</v>
      </c>
      <c r="L100" s="136">
        <f t="shared" ca="1" si="42"/>
        <v>12472.535143088402</v>
      </c>
      <c r="M100" s="136">
        <f t="shared" ca="1" si="42"/>
        <v>20891.546104963283</v>
      </c>
      <c r="N100" s="136">
        <f t="shared" ca="1" si="42"/>
        <v>-553286.13661264803</v>
      </c>
      <c r="O100" s="136">
        <f t="shared" ca="1" si="42"/>
        <v>-53391.809215898225</v>
      </c>
      <c r="P100" s="136">
        <f t="shared" ca="1" si="42"/>
        <v>-1459.9596622949443</v>
      </c>
      <c r="Q100" s="136">
        <f t="shared" ca="1" si="42"/>
        <v>-7259.4704908978802</v>
      </c>
      <c r="R100" s="136">
        <f t="shared" ca="1" si="42"/>
        <v>9404.0127309470954</v>
      </c>
      <c r="S100" s="136">
        <f t="shared" ca="1" si="42"/>
        <v>-275984.04757721891</v>
      </c>
      <c r="T100" s="136"/>
      <c r="U100" s="136"/>
      <c r="V100" s="136">
        <f t="shared" ref="V100:AH100" ca="1" si="43">(V15-V12)*(V87-V68)</f>
        <v>0</v>
      </c>
      <c r="W100" s="136" t="e">
        <f t="shared" ca="1" si="43"/>
        <v>#NAME?</v>
      </c>
      <c r="X100" s="136" t="e">
        <f t="shared" ca="1" si="43"/>
        <v>#NAME?</v>
      </c>
      <c r="Y100" s="136" t="e">
        <f t="shared" ca="1" si="43"/>
        <v>#NAME?</v>
      </c>
      <c r="Z100" s="136" t="e">
        <f t="shared" ca="1" si="43"/>
        <v>#NAME?</v>
      </c>
      <c r="AA100" s="136" t="e">
        <f t="shared" ca="1" si="43"/>
        <v>#NAME?</v>
      </c>
      <c r="AB100" s="136" t="e">
        <f t="shared" ca="1" si="43"/>
        <v>#NAME?</v>
      </c>
      <c r="AC100" s="136" t="e">
        <f t="shared" ca="1" si="43"/>
        <v>#NAME?</v>
      </c>
      <c r="AD100" s="136" t="e">
        <f t="shared" ca="1" si="43"/>
        <v>#NAME?</v>
      </c>
      <c r="AE100" s="136" t="e">
        <f t="shared" ca="1" si="43"/>
        <v>#NAME?</v>
      </c>
      <c r="AF100" s="136" t="e">
        <f t="shared" ca="1" si="43"/>
        <v>#NAME?</v>
      </c>
      <c r="AG100" s="136" t="e">
        <f t="shared" ca="1" si="43"/>
        <v>#NAME?</v>
      </c>
      <c r="AH100" s="136" t="e">
        <f t="shared" ca="1" si="43"/>
        <v>#NAME?</v>
      </c>
      <c r="AI100" s="136"/>
      <c r="AJ100" s="136"/>
      <c r="AK100" s="136"/>
    </row>
    <row r="101" spans="4:37" hidden="1" outlineLevel="1"/>
    <row r="102" spans="4:37" hidden="1" outlineLevel="1">
      <c r="G102" s="115">
        <f ca="1">SUM(H102:S102)</f>
        <v>79252175.030332997</v>
      </c>
      <c r="H102" s="39">
        <f ca="1">H81*H68</f>
        <v>6738571.5532400003</v>
      </c>
      <c r="I102" s="39">
        <f t="shared" ref="I102:S102" ca="1" si="44">I81*I68</f>
        <v>6674037.5357100004</v>
      </c>
      <c r="J102" s="39">
        <f t="shared" ca="1" si="44"/>
        <v>6252261.1151149999</v>
      </c>
      <c r="K102" s="39">
        <f t="shared" ca="1" si="44"/>
        <v>6758160.6536429999</v>
      </c>
      <c r="L102" s="39">
        <f t="shared" ca="1" si="44"/>
        <v>6174774.1862860005</v>
      </c>
      <c r="M102" s="39">
        <f t="shared" ca="1" si="44"/>
        <v>5371926.9717100002</v>
      </c>
      <c r="N102" s="39">
        <f t="shared" ca="1" si="44"/>
        <v>8563572.0530939996</v>
      </c>
      <c r="O102" s="39">
        <f t="shared" ca="1" si="44"/>
        <v>8529111.9962999988</v>
      </c>
      <c r="P102" s="39">
        <f t="shared" ca="1" si="44"/>
        <v>6114431.6935799997</v>
      </c>
      <c r="Q102" s="39">
        <f t="shared" ca="1" si="44"/>
        <v>6129774.0195230003</v>
      </c>
      <c r="R102" s="39">
        <f t="shared" ca="1" si="44"/>
        <v>6180919.3819620004</v>
      </c>
      <c r="S102" s="39">
        <f t="shared" ca="1" si="44"/>
        <v>5764633.87017</v>
      </c>
    </row>
    <row r="103" spans="4:37" hidden="1" outlineLevel="1"/>
    <row r="104" spans="4:37" hidden="1" outlineLevel="1">
      <c r="G104" s="115">
        <f>SUM(H104:S104)</f>
        <v>75591608.027534992</v>
      </c>
      <c r="H104" s="39">
        <f t="shared" ref="H104:S104" si="45">H12*H68</f>
        <v>6558424.4589599995</v>
      </c>
      <c r="I104" s="39">
        <f t="shared" si="45"/>
        <v>6153779.0929049999</v>
      </c>
      <c r="J104" s="39">
        <f t="shared" si="45"/>
        <v>5875883.0374999996</v>
      </c>
      <c r="K104" s="39">
        <f t="shared" si="45"/>
        <v>6525503.1575999996</v>
      </c>
      <c r="L104" s="39">
        <f t="shared" si="45"/>
        <v>5975147.5049999999</v>
      </c>
      <c r="M104" s="39">
        <f t="shared" si="45"/>
        <v>5606078.1660000002</v>
      </c>
      <c r="N104" s="39">
        <f t="shared" si="45"/>
        <v>7186305.489635</v>
      </c>
      <c r="O104" s="39">
        <f t="shared" si="45"/>
        <v>7136880.6155849993</v>
      </c>
      <c r="P104" s="39">
        <f t="shared" si="45"/>
        <v>5936489.8087250004</v>
      </c>
      <c r="Q104" s="39">
        <f t="shared" si="45"/>
        <v>6069120.023945</v>
      </c>
      <c r="R104" s="39">
        <f t="shared" si="45"/>
        <v>6213533.4844899997</v>
      </c>
      <c r="S104" s="39">
        <f t="shared" si="45"/>
        <v>6354463.18719</v>
      </c>
    </row>
    <row r="105" spans="4:37" hidden="1" outlineLevel="1">
      <c r="G105" s="136">
        <f>G83-G104</f>
        <v>-377917.78753499687</v>
      </c>
    </row>
    <row r="106" spans="4:37" hidden="1" outlineLevel="1"/>
    <row r="107" spans="4:37" hidden="1" outlineLevel="1">
      <c r="E107" s="442" t="s">
        <v>375</v>
      </c>
      <c r="F107" s="156" t="s">
        <v>198</v>
      </c>
      <c r="G107" s="348">
        <f>SUM(H107:S107)</f>
        <v>70510929</v>
      </c>
      <c r="H107" s="348">
        <v>5555749</v>
      </c>
      <c r="I107" s="348">
        <v>6584893</v>
      </c>
      <c r="J107" s="348">
        <v>6750413</v>
      </c>
      <c r="K107" s="348">
        <v>5374867.9999999991</v>
      </c>
      <c r="L107" s="348">
        <v>4480321</v>
      </c>
      <c r="M107" s="348">
        <v>5486464</v>
      </c>
      <c r="N107" s="348">
        <v>5842331</v>
      </c>
      <c r="O107" s="348">
        <v>6470932.0000000009</v>
      </c>
      <c r="P107" s="348">
        <v>5246070.0000000019</v>
      </c>
      <c r="Q107" s="348">
        <v>5947093.0000000009</v>
      </c>
      <c r="R107" s="348">
        <v>6326671</v>
      </c>
      <c r="S107" s="348">
        <v>6445124</v>
      </c>
    </row>
    <row r="108" spans="4:37" collapsed="1"/>
    <row r="109" spans="4:37" hidden="1">
      <c r="H109" s="181"/>
    </row>
    <row r="110" spans="4:37" hidden="1"/>
    <row r="111" spans="4:37" hidden="1">
      <c r="E111" s="555" t="s">
        <v>4</v>
      </c>
      <c r="F111" s="556" t="s">
        <v>49</v>
      </c>
      <c r="G111" s="567" t="s">
        <v>318</v>
      </c>
      <c r="H111" s="567"/>
      <c r="I111" s="567"/>
      <c r="J111" s="567"/>
      <c r="K111" s="567"/>
      <c r="L111" s="567"/>
      <c r="M111" s="567"/>
      <c r="N111" s="567"/>
      <c r="O111" s="567"/>
      <c r="P111" s="567"/>
      <c r="Q111" s="567"/>
      <c r="R111" s="567"/>
      <c r="S111" s="567"/>
      <c r="T111" s="249"/>
      <c r="U111" s="196"/>
      <c r="V111" s="194"/>
      <c r="W111" s="194"/>
      <c r="X111" s="194"/>
      <c r="Y111" s="194"/>
      <c r="Z111" s="194"/>
      <c r="AA111" s="194"/>
      <c r="AB111" s="194"/>
      <c r="AC111" s="194"/>
      <c r="AD111" s="194"/>
      <c r="AE111" s="194"/>
      <c r="AF111" s="194"/>
      <c r="AG111" s="194"/>
      <c r="AH111" s="195"/>
    </row>
    <row r="112" spans="4:37" hidden="1">
      <c r="E112" s="555"/>
      <c r="F112" s="556"/>
      <c r="G112" s="555" t="s">
        <v>136</v>
      </c>
      <c r="H112" s="555"/>
      <c r="I112" s="555"/>
      <c r="J112" s="555"/>
      <c r="K112" s="555"/>
      <c r="L112" s="555"/>
      <c r="M112" s="555"/>
      <c r="N112" s="555"/>
      <c r="O112" s="555"/>
      <c r="P112" s="555"/>
      <c r="Q112" s="555"/>
      <c r="R112" s="555"/>
      <c r="S112" s="555"/>
      <c r="T112" s="155"/>
      <c r="U112" s="155"/>
      <c r="V112" s="555" t="s">
        <v>91</v>
      </c>
      <c r="W112" s="555"/>
      <c r="X112" s="555"/>
      <c r="Y112" s="555"/>
      <c r="Z112" s="555"/>
      <c r="AA112" s="555"/>
      <c r="AB112" s="555"/>
      <c r="AC112" s="555"/>
      <c r="AD112" s="555"/>
      <c r="AE112" s="555"/>
      <c r="AF112" s="555"/>
      <c r="AG112" s="555"/>
      <c r="AH112" s="555"/>
    </row>
    <row r="113" spans="5:40" ht="22.5" hidden="1">
      <c r="E113" s="555"/>
      <c r="F113" s="556"/>
      <c r="G113" s="155" t="s">
        <v>92</v>
      </c>
      <c r="H113" s="155" t="s">
        <v>319</v>
      </c>
      <c r="I113" s="155" t="s">
        <v>320</v>
      </c>
      <c r="J113" s="155" t="s">
        <v>321</v>
      </c>
      <c r="K113" s="155" t="s">
        <v>322</v>
      </c>
      <c r="L113" s="155" t="s">
        <v>323</v>
      </c>
      <c r="M113" s="155" t="s">
        <v>324</v>
      </c>
      <c r="N113" s="155" t="s">
        <v>325</v>
      </c>
      <c r="O113" s="155" t="s">
        <v>326</v>
      </c>
      <c r="P113" s="155" t="s">
        <v>327</v>
      </c>
      <c r="Q113" s="155" t="s">
        <v>328</v>
      </c>
      <c r="R113" s="155" t="s">
        <v>329</v>
      </c>
      <c r="S113" s="155" t="s">
        <v>330</v>
      </c>
      <c r="T113" s="155"/>
      <c r="U113" s="155"/>
      <c r="V113" s="155" t="str">
        <f>G113</f>
        <v>ИТОГО год</v>
      </c>
      <c r="W113" s="155" t="s">
        <v>118</v>
      </c>
      <c r="X113" s="155" t="s">
        <v>119</v>
      </c>
      <c r="Y113" s="155" t="s">
        <v>120</v>
      </c>
      <c r="Z113" s="155" t="s">
        <v>121</v>
      </c>
      <c r="AA113" s="155" t="s">
        <v>122</v>
      </c>
      <c r="AB113" s="155" t="s">
        <v>123</v>
      </c>
      <c r="AC113" s="155" t="s">
        <v>124</v>
      </c>
      <c r="AD113" s="155" t="s">
        <v>125</v>
      </c>
      <c r="AE113" s="155" t="s">
        <v>126</v>
      </c>
      <c r="AF113" s="155" t="s">
        <v>127</v>
      </c>
      <c r="AG113" s="155" t="s">
        <v>128</v>
      </c>
      <c r="AH113" s="155" t="s">
        <v>129</v>
      </c>
      <c r="AJ113" s="230"/>
      <c r="AK113" s="229"/>
      <c r="AL113" s="229" t="s">
        <v>204</v>
      </c>
      <c r="AM113" s="229" t="s">
        <v>205</v>
      </c>
      <c r="AN113" s="156" t="s">
        <v>79</v>
      </c>
    </row>
    <row r="114" spans="5:40" ht="72" hidden="1" customHeight="1">
      <c r="E114" s="157" t="s">
        <v>93</v>
      </c>
      <c r="F114" s="158" t="s">
        <v>167</v>
      </c>
      <c r="G114" s="182">
        <f t="shared" ref="G114:G119" si="46">SUM(H114:S114)</f>
        <v>78207.792999999991</v>
      </c>
      <c r="H114" s="182">
        <f>H115+H116</f>
        <v>6995.8020000000006</v>
      </c>
      <c r="I114" s="182">
        <f t="shared" ref="I114:S114" si="47">I115+I116</f>
        <v>6377.6009999999997</v>
      </c>
      <c r="J114" s="182">
        <f t="shared" si="47"/>
        <v>5792.5</v>
      </c>
      <c r="K114" s="182">
        <f t="shared" si="47"/>
        <v>6002.4</v>
      </c>
      <c r="L114" s="182">
        <f t="shared" si="47"/>
        <v>5632.5</v>
      </c>
      <c r="M114" s="182">
        <f t="shared" si="47"/>
        <v>6116.4000000000005</v>
      </c>
      <c r="N114" s="182">
        <f t="shared" si="47"/>
        <v>7289.0149999999994</v>
      </c>
      <c r="O114" s="182">
        <f t="shared" si="47"/>
        <v>7545.7150000000001</v>
      </c>
      <c r="P114" s="182">
        <f t="shared" si="47"/>
        <v>6388.7150000000001</v>
      </c>
      <c r="Q114" s="182">
        <f t="shared" si="47"/>
        <v>6712.7150000000001</v>
      </c>
      <c r="R114" s="182">
        <f t="shared" si="47"/>
        <v>6486.7150000000001</v>
      </c>
      <c r="S114" s="182">
        <f t="shared" si="47"/>
        <v>6867.7150000000001</v>
      </c>
      <c r="T114" s="182"/>
      <c r="U114" s="182"/>
      <c r="V114" s="155"/>
      <c r="W114" s="155"/>
      <c r="X114" s="155"/>
      <c r="Y114" s="155"/>
      <c r="Z114" s="155"/>
      <c r="AA114" s="155"/>
      <c r="AB114" s="155"/>
      <c r="AC114" s="155"/>
      <c r="AD114" s="155"/>
      <c r="AE114" s="155"/>
      <c r="AF114" s="155"/>
      <c r="AG114" s="155"/>
      <c r="AH114" s="155"/>
      <c r="AJ114" s="157" t="s">
        <v>93</v>
      </c>
      <c r="AK114" s="158" t="s">
        <v>167</v>
      </c>
      <c r="AL114" s="188">
        <f>SUM(AL115:AL116)</f>
        <v>36917.203000000001</v>
      </c>
      <c r="AM114" s="188">
        <f>SUM(AM115:AM116)</f>
        <v>41290.590000000004</v>
      </c>
      <c r="AN114" s="188">
        <f>SUM(AN115:AN116)</f>
        <v>78207.793000000005</v>
      </c>
    </row>
    <row r="115" spans="5:40" hidden="1">
      <c r="E115" s="160" t="s">
        <v>96</v>
      </c>
      <c r="F115" s="158" t="s">
        <v>167</v>
      </c>
      <c r="G115" s="182">
        <f t="shared" si="46"/>
        <v>75226.345000000001</v>
      </c>
      <c r="H115" s="182">
        <f t="shared" ref="H115:S115" si="48">H13/1000</f>
        <v>6720.8365000000003</v>
      </c>
      <c r="I115" s="182">
        <f t="shared" si="48"/>
        <v>6129.0294999999996</v>
      </c>
      <c r="J115" s="182">
        <f t="shared" si="48"/>
        <v>5588.0805</v>
      </c>
      <c r="K115" s="182">
        <f t="shared" si="48"/>
        <v>5728.4234999999999</v>
      </c>
      <c r="L115" s="182">
        <f t="shared" si="48"/>
        <v>5349.8594999999996</v>
      </c>
      <c r="M115" s="182">
        <f t="shared" si="48"/>
        <v>5850.5145000000002</v>
      </c>
      <c r="N115" s="182">
        <f t="shared" si="48"/>
        <v>7031.9624999999996</v>
      </c>
      <c r="O115" s="182">
        <f t="shared" si="48"/>
        <v>7313.8945000000003</v>
      </c>
      <c r="P115" s="182">
        <f t="shared" si="48"/>
        <v>6169.9345000000003</v>
      </c>
      <c r="Q115" s="182">
        <f t="shared" si="48"/>
        <v>6485.4065000000001</v>
      </c>
      <c r="R115" s="182">
        <f t="shared" si="48"/>
        <v>6236.1985000000004</v>
      </c>
      <c r="S115" s="182">
        <f t="shared" si="48"/>
        <v>6622.2044999999998</v>
      </c>
      <c r="T115" s="188"/>
      <c r="U115" s="188"/>
      <c r="V115" s="155"/>
      <c r="W115" s="155"/>
      <c r="X115" s="155"/>
      <c r="Y115" s="155"/>
      <c r="Z115" s="155"/>
      <c r="AA115" s="155"/>
      <c r="AB115" s="155"/>
      <c r="AC115" s="155"/>
      <c r="AD115" s="155"/>
      <c r="AE115" s="155"/>
      <c r="AF115" s="155"/>
      <c r="AG115" s="155"/>
      <c r="AH115" s="155"/>
      <c r="AJ115" s="160" t="s">
        <v>96</v>
      </c>
      <c r="AK115" s="158" t="s">
        <v>167</v>
      </c>
      <c r="AL115" s="188">
        <f>SUM(H115:M115)</f>
        <v>35366.743999999999</v>
      </c>
      <c r="AM115" s="188">
        <f>SUM(N115:S115)</f>
        <v>39859.601000000002</v>
      </c>
      <c r="AN115" s="188">
        <f>SUM(AL115:AM115)</f>
        <v>75226.345000000001</v>
      </c>
    </row>
    <row r="116" spans="5:40" hidden="1">
      <c r="E116" s="160" t="s">
        <v>98</v>
      </c>
      <c r="F116" s="158" t="s">
        <v>167</v>
      </c>
      <c r="G116" s="182">
        <f t="shared" si="46"/>
        <v>2981.4479999999999</v>
      </c>
      <c r="H116" s="182">
        <f t="shared" ref="H116:S116" si="49">H14/1000</f>
        <v>274.96550000000002</v>
      </c>
      <c r="I116" s="182">
        <f t="shared" si="49"/>
        <v>248.57149999999999</v>
      </c>
      <c r="J116" s="182">
        <f t="shared" si="49"/>
        <v>204.4195</v>
      </c>
      <c r="K116" s="182">
        <f t="shared" si="49"/>
        <v>273.97649999999999</v>
      </c>
      <c r="L116" s="182">
        <f t="shared" si="49"/>
        <v>282.64049999999997</v>
      </c>
      <c r="M116" s="182">
        <f t="shared" si="49"/>
        <v>265.88549999999998</v>
      </c>
      <c r="N116" s="182">
        <f t="shared" si="49"/>
        <v>257.05250000000001</v>
      </c>
      <c r="O116" s="182">
        <f t="shared" si="49"/>
        <v>231.82050000000001</v>
      </c>
      <c r="P116" s="182">
        <f t="shared" si="49"/>
        <v>218.78049999999999</v>
      </c>
      <c r="Q116" s="182">
        <f t="shared" si="49"/>
        <v>227.30850000000001</v>
      </c>
      <c r="R116" s="182">
        <f t="shared" si="49"/>
        <v>250.51650000000001</v>
      </c>
      <c r="S116" s="182">
        <f t="shared" si="49"/>
        <v>245.51050000000001</v>
      </c>
      <c r="T116" s="188"/>
      <c r="U116" s="188"/>
      <c r="V116" s="155"/>
      <c r="W116" s="155"/>
      <c r="X116" s="155"/>
      <c r="Y116" s="155"/>
      <c r="Z116" s="155"/>
      <c r="AA116" s="155"/>
      <c r="AB116" s="155"/>
      <c r="AC116" s="155"/>
      <c r="AD116" s="155"/>
      <c r="AE116" s="155"/>
      <c r="AF116" s="155"/>
      <c r="AG116" s="155"/>
      <c r="AH116" s="155"/>
      <c r="AJ116" s="160" t="s">
        <v>98</v>
      </c>
      <c r="AK116" s="158" t="s">
        <v>167</v>
      </c>
      <c r="AL116" s="188">
        <f>SUM(H116:M116)</f>
        <v>1550.4589999999998</v>
      </c>
      <c r="AM116" s="188">
        <f>SUM(N116:S116)</f>
        <v>1430.989</v>
      </c>
      <c r="AN116" s="188">
        <f>SUM(AL116:AM116)</f>
        <v>2981.4479999999999</v>
      </c>
    </row>
    <row r="117" spans="5:40" ht="33.75" hidden="1">
      <c r="E117" s="157" t="s">
        <v>100</v>
      </c>
      <c r="F117" s="158" t="s">
        <v>167</v>
      </c>
      <c r="G117" s="183">
        <f t="shared" si="46"/>
        <v>81912.892999999996</v>
      </c>
      <c r="H117" s="182">
        <f t="shared" ref="H117:S117" si="50">H118+H119</f>
        <v>7187.9630000000006</v>
      </c>
      <c r="I117" s="182">
        <f t="shared" si="50"/>
        <v>6916.7820000000002</v>
      </c>
      <c r="J117" s="182">
        <f t="shared" si="50"/>
        <v>6163.5370000000003</v>
      </c>
      <c r="K117" s="182">
        <f t="shared" si="50"/>
        <v>6216.4070000000002</v>
      </c>
      <c r="L117" s="182">
        <f t="shared" si="50"/>
        <v>5820.6790000000001</v>
      </c>
      <c r="M117" s="182">
        <f t="shared" si="50"/>
        <v>5860.9340000000002</v>
      </c>
      <c r="N117" s="182">
        <f t="shared" si="50"/>
        <v>8685.9660000000003</v>
      </c>
      <c r="O117" s="182">
        <f t="shared" si="50"/>
        <v>9017.7000000000007</v>
      </c>
      <c r="P117" s="182">
        <f t="shared" si="50"/>
        <v>6580.2120000000004</v>
      </c>
      <c r="Q117" s="182">
        <f t="shared" si="50"/>
        <v>6779.8010000000004</v>
      </c>
      <c r="R117" s="182">
        <f t="shared" si="50"/>
        <v>6452.6670000000004</v>
      </c>
      <c r="S117" s="182">
        <f t="shared" si="50"/>
        <v>6230.2449999999999</v>
      </c>
      <c r="T117" s="182"/>
      <c r="U117" s="182"/>
      <c r="V117" s="155"/>
      <c r="W117" s="155"/>
      <c r="X117" s="155"/>
      <c r="Y117" s="155"/>
      <c r="Z117" s="155"/>
      <c r="AA117" s="155"/>
      <c r="AB117" s="155"/>
      <c r="AC117" s="155"/>
      <c r="AD117" s="155"/>
      <c r="AE117" s="155"/>
      <c r="AF117" s="155"/>
      <c r="AG117" s="155"/>
      <c r="AH117" s="155"/>
      <c r="AJ117" s="157" t="s">
        <v>100</v>
      </c>
      <c r="AK117" s="158" t="s">
        <v>167</v>
      </c>
      <c r="AL117" s="188">
        <f>SUM(AL118:AL119)</f>
        <v>38166.302000000003</v>
      </c>
      <c r="AM117" s="188">
        <f>SUM(AM118:AM119)</f>
        <v>43746.591000000008</v>
      </c>
      <c r="AN117" s="188">
        <f>SUM(AN118:AN119)</f>
        <v>81912.892999999996</v>
      </c>
    </row>
    <row r="118" spans="5:40" hidden="1">
      <c r="E118" s="161" t="s">
        <v>96</v>
      </c>
      <c r="F118" s="158" t="s">
        <v>167</v>
      </c>
      <c r="G118" s="184">
        <f t="shared" si="46"/>
        <v>79041.291000000012</v>
      </c>
      <c r="H118" s="182">
        <f t="shared" ref="H118:S118" si="51">H16/1000</f>
        <v>6921.3320000000003</v>
      </c>
      <c r="I118" s="182">
        <f t="shared" si="51"/>
        <v>6675.0730000000003</v>
      </c>
      <c r="J118" s="182">
        <f t="shared" si="51"/>
        <v>5921.9989999999998</v>
      </c>
      <c r="K118" s="182">
        <f t="shared" si="51"/>
        <v>6000.1120000000001</v>
      </c>
      <c r="L118" s="182">
        <f t="shared" si="51"/>
        <v>5612.1419999999998</v>
      </c>
      <c r="M118" s="182">
        <f t="shared" si="51"/>
        <v>5652.06</v>
      </c>
      <c r="N118" s="182">
        <f t="shared" si="51"/>
        <v>8421.83</v>
      </c>
      <c r="O118" s="182">
        <f t="shared" si="51"/>
        <v>8729.5120000000006</v>
      </c>
      <c r="P118" s="182">
        <f t="shared" si="51"/>
        <v>6370.5190000000002</v>
      </c>
      <c r="Q118" s="182">
        <f t="shared" si="51"/>
        <v>6550.9080000000004</v>
      </c>
      <c r="R118" s="182">
        <f t="shared" si="51"/>
        <v>6177.9110000000001</v>
      </c>
      <c r="S118" s="182">
        <f t="shared" si="51"/>
        <v>6007.893</v>
      </c>
      <c r="T118" s="188"/>
      <c r="U118" s="188"/>
      <c r="V118" s="155"/>
      <c r="W118" s="155"/>
      <c r="X118" s="155"/>
      <c r="Y118" s="155"/>
      <c r="Z118" s="155"/>
      <c r="AA118" s="155"/>
      <c r="AB118" s="155"/>
      <c r="AC118" s="155"/>
      <c r="AD118" s="155"/>
      <c r="AE118" s="155"/>
      <c r="AF118" s="155"/>
      <c r="AG118" s="155"/>
      <c r="AH118" s="155"/>
      <c r="AJ118" s="161" t="s">
        <v>96</v>
      </c>
      <c r="AK118" s="158" t="s">
        <v>167</v>
      </c>
      <c r="AL118" s="188">
        <f>SUM(H118:M118)</f>
        <v>36782.718000000001</v>
      </c>
      <c r="AM118" s="188">
        <f>SUM(N118:S118)</f>
        <v>42258.573000000004</v>
      </c>
      <c r="AN118" s="188">
        <f>SUM(AL118:AM118)</f>
        <v>79041.290999999997</v>
      </c>
    </row>
    <row r="119" spans="5:40" hidden="1">
      <c r="E119" s="161" t="s">
        <v>98</v>
      </c>
      <c r="F119" s="158" t="s">
        <v>167</v>
      </c>
      <c r="G119" s="184">
        <f t="shared" si="46"/>
        <v>2871.6019999999999</v>
      </c>
      <c r="H119" s="182">
        <f t="shared" ref="H119:S119" si="52">H17/1000</f>
        <v>266.63099999999997</v>
      </c>
      <c r="I119" s="182">
        <f t="shared" si="52"/>
        <v>241.709</v>
      </c>
      <c r="J119" s="182">
        <f t="shared" si="52"/>
        <v>241.53800000000001</v>
      </c>
      <c r="K119" s="182">
        <f t="shared" si="52"/>
        <v>216.29499999999999</v>
      </c>
      <c r="L119" s="182">
        <f t="shared" si="52"/>
        <v>208.53700000000001</v>
      </c>
      <c r="M119" s="182">
        <f t="shared" si="52"/>
        <v>208.874</v>
      </c>
      <c r="N119" s="182">
        <f t="shared" si="52"/>
        <v>264.13600000000002</v>
      </c>
      <c r="O119" s="182">
        <f t="shared" si="52"/>
        <v>288.18799999999999</v>
      </c>
      <c r="P119" s="182">
        <f t="shared" si="52"/>
        <v>209.69300000000001</v>
      </c>
      <c r="Q119" s="182">
        <f t="shared" si="52"/>
        <v>228.893</v>
      </c>
      <c r="R119" s="182">
        <f t="shared" si="52"/>
        <v>274.75599999999997</v>
      </c>
      <c r="S119" s="182">
        <f t="shared" si="52"/>
        <v>222.352</v>
      </c>
      <c r="T119" s="188"/>
      <c r="U119" s="188"/>
      <c r="V119" s="155"/>
      <c r="W119" s="155"/>
      <c r="X119" s="155"/>
      <c r="Y119" s="155"/>
      <c r="Z119" s="155"/>
      <c r="AA119" s="155"/>
      <c r="AB119" s="155"/>
      <c r="AC119" s="155"/>
      <c r="AD119" s="155"/>
      <c r="AE119" s="155"/>
      <c r="AF119" s="155"/>
      <c r="AG119" s="155"/>
      <c r="AH119" s="155"/>
      <c r="AJ119" s="161" t="s">
        <v>98</v>
      </c>
      <c r="AK119" s="158" t="s">
        <v>167</v>
      </c>
      <c r="AL119" s="188">
        <f>SUM(H119:M119)</f>
        <v>1383.5839999999998</v>
      </c>
      <c r="AM119" s="188">
        <f>SUM(N119:S119)</f>
        <v>1488.0180000000003</v>
      </c>
      <c r="AN119" s="188">
        <f>SUM(AL119:AM119)</f>
        <v>2871.6019999999999</v>
      </c>
    </row>
    <row r="120" spans="5:40" ht="78.75" hidden="1" outlineLevel="1">
      <c r="E120" s="162" t="s">
        <v>102</v>
      </c>
      <c r="F120" s="155" t="s">
        <v>103</v>
      </c>
      <c r="G120" s="185">
        <f>IF(G$12&gt;0,SUMPRODUCT(H120:S120,H$12:S$12)/G$12,)</f>
        <v>0.52182999999999991</v>
      </c>
      <c r="H120" s="180">
        <v>0.52183000000000002</v>
      </c>
      <c r="I120" s="180">
        <v>0.52183000000000002</v>
      </c>
      <c r="J120" s="180">
        <v>0.52183000000000002</v>
      </c>
      <c r="K120" s="180">
        <v>0.52183000000000002</v>
      </c>
      <c r="L120" s="180">
        <v>0.52183000000000002</v>
      </c>
      <c r="M120" s="180">
        <v>0.52183000000000002</v>
      </c>
      <c r="N120" s="180">
        <v>0.52183000000000002</v>
      </c>
      <c r="O120" s="180">
        <v>0.52183000000000002</v>
      </c>
      <c r="P120" s="180">
        <v>0.52183000000000002</v>
      </c>
      <c r="Q120" s="180">
        <v>0.52183000000000002</v>
      </c>
      <c r="R120" s="180">
        <v>0.52183000000000002</v>
      </c>
      <c r="S120" s="180">
        <v>0.52183000000000002</v>
      </c>
      <c r="T120" s="180"/>
      <c r="U120" s="180"/>
      <c r="V120" s="155"/>
      <c r="W120" s="155"/>
      <c r="X120" s="155"/>
      <c r="Y120" s="155"/>
      <c r="Z120" s="155"/>
      <c r="AA120" s="155"/>
      <c r="AB120" s="155"/>
      <c r="AC120" s="155"/>
      <c r="AD120" s="155"/>
      <c r="AE120" s="155"/>
      <c r="AF120" s="155"/>
      <c r="AG120" s="155"/>
      <c r="AH120" s="155"/>
      <c r="AJ120" s="162" t="s">
        <v>102</v>
      </c>
      <c r="AK120" s="229" t="s">
        <v>103</v>
      </c>
      <c r="AL120" s="232">
        <f>M120</f>
        <v>0.52183000000000002</v>
      </c>
      <c r="AM120" s="232">
        <f>N120</f>
        <v>0.52183000000000002</v>
      </c>
      <c r="AN120" s="232">
        <f>AM120</f>
        <v>0.52183000000000002</v>
      </c>
    </row>
    <row r="121" spans="5:40" ht="78.75" hidden="1" outlineLevel="1">
      <c r="E121" s="162" t="s">
        <v>104</v>
      </c>
      <c r="F121" s="155" t="s">
        <v>105</v>
      </c>
      <c r="G121" s="187">
        <f>SUMPRODUCT(H121:S121,H$122:S$122)/SUM(H122:S122)</f>
        <v>224.48919683087743</v>
      </c>
      <c r="H121" s="179">
        <v>221.87520999999998</v>
      </c>
      <c r="I121" s="180">
        <v>221.87520999999998</v>
      </c>
      <c r="J121" s="180">
        <v>221.87520999999998</v>
      </c>
      <c r="K121" s="180">
        <v>221.87520999999998</v>
      </c>
      <c r="L121" s="180">
        <v>221.87520999999998</v>
      </c>
      <c r="M121" s="180">
        <v>221.87520999999998</v>
      </c>
      <c r="N121" s="180">
        <v>227.17802751900001</v>
      </c>
      <c r="O121" s="180">
        <v>227.17802751900001</v>
      </c>
      <c r="P121" s="180">
        <v>227.17802751900001</v>
      </c>
      <c r="Q121" s="180">
        <v>227.17802751900001</v>
      </c>
      <c r="R121" s="180">
        <v>227.17802751900001</v>
      </c>
      <c r="S121" s="180">
        <v>227.17802751900001</v>
      </c>
      <c r="T121" s="180"/>
      <c r="U121" s="180"/>
      <c r="V121" s="155"/>
      <c r="W121" s="155"/>
      <c r="X121" s="155"/>
      <c r="Y121" s="155"/>
      <c r="Z121" s="155"/>
      <c r="AA121" s="155"/>
      <c r="AB121" s="155"/>
      <c r="AC121" s="155"/>
      <c r="AD121" s="155"/>
      <c r="AE121" s="155"/>
      <c r="AF121" s="155"/>
      <c r="AG121" s="155"/>
      <c r="AH121" s="155"/>
      <c r="AJ121" s="162" t="s">
        <v>104</v>
      </c>
      <c r="AK121" s="229" t="s">
        <v>105</v>
      </c>
      <c r="AL121" s="232">
        <f>M121</f>
        <v>221.87520999999998</v>
      </c>
      <c r="AM121" s="232">
        <f>N121</f>
        <v>227.17802751900001</v>
      </c>
      <c r="AN121" s="232">
        <f>G121</f>
        <v>224.48919683087743</v>
      </c>
    </row>
    <row r="122" spans="5:40" ht="67.5" hidden="1" outlineLevel="1">
      <c r="E122" s="162" t="s">
        <v>106</v>
      </c>
      <c r="F122" s="155" t="s">
        <v>107</v>
      </c>
      <c r="G122" s="187">
        <f>SUM(H122:S122)/12</f>
        <v>12910.958333333334</v>
      </c>
      <c r="H122" s="179">
        <v>13105.6</v>
      </c>
      <c r="I122" s="179">
        <v>12735.8</v>
      </c>
      <c r="J122" s="179">
        <v>12859.400000000001</v>
      </c>
      <c r="K122" s="179">
        <v>15293.6</v>
      </c>
      <c r="L122" s="179">
        <v>13683.1</v>
      </c>
      <c r="M122" s="179">
        <v>10881.6</v>
      </c>
      <c r="N122" s="179">
        <v>14890</v>
      </c>
      <c r="O122" s="179">
        <v>14082.800000000001</v>
      </c>
      <c r="P122" s="179">
        <v>11456.5</v>
      </c>
      <c r="Q122" s="179">
        <v>11296.099999999999</v>
      </c>
      <c r="R122" s="179">
        <v>12450.900000000001</v>
      </c>
      <c r="S122" s="179">
        <v>12196.1</v>
      </c>
      <c r="T122" s="179"/>
      <c r="U122" s="179"/>
      <c r="V122" s="170"/>
      <c r="W122" s="170"/>
      <c r="X122" s="170"/>
      <c r="Y122" s="170"/>
      <c r="Z122" s="170"/>
      <c r="AA122" s="170"/>
      <c r="AB122" s="170"/>
      <c r="AC122" s="170"/>
      <c r="AD122" s="170"/>
      <c r="AE122" s="170"/>
      <c r="AF122" s="170"/>
      <c r="AG122" s="170"/>
      <c r="AH122" s="170"/>
      <c r="AJ122" s="162" t="s">
        <v>106</v>
      </c>
      <c r="AK122" s="229" t="s">
        <v>107</v>
      </c>
      <c r="AL122" s="188">
        <f>SUM(H122:M122)/6</f>
        <v>13093.183333333334</v>
      </c>
      <c r="AM122" s="188">
        <f>SUM(N122:S122)/6</f>
        <v>12728.733333333335</v>
      </c>
      <c r="AN122" s="188">
        <f>AVERAGE(H122:S122)</f>
        <v>12910.958333333334</v>
      </c>
    </row>
    <row r="123" spans="5:40" ht="56.25" hidden="1" collapsed="1">
      <c r="E123" s="189" t="s">
        <v>109</v>
      </c>
      <c r="F123" s="35" t="s">
        <v>110</v>
      </c>
      <c r="G123" s="187">
        <f>((IF(G114&gt;0,(G120*G114*1000+G121*G122*12)/G114)))/1000</f>
        <v>0.96654844383593719</v>
      </c>
      <c r="H123" s="187">
        <f>((IF(H114&gt;0,(H120*H114*1000+H121*H122)/H114,)))/1000</f>
        <v>0.93748037892381741</v>
      </c>
      <c r="I123" s="187">
        <f t="shared" ref="I123:S123" si="53">((IF(I114&gt;0,(I120*I114*1000+I121*I122)/I114,)))/1000</f>
        <v>0.96490542907089993</v>
      </c>
      <c r="J123" s="187">
        <f t="shared" si="53"/>
        <v>1.0143948813938715</v>
      </c>
      <c r="K123" s="187">
        <f t="shared" si="53"/>
        <v>1.0871489910129279</v>
      </c>
      <c r="L123" s="187">
        <f t="shared" si="53"/>
        <v>1.0608341164582333</v>
      </c>
      <c r="M123" s="187">
        <f>((IF(M114&gt;0,(M120*M114*1000+M121*M122)/M114,)))/1000</f>
        <v>0.9165650214400628</v>
      </c>
      <c r="N123" s="187">
        <f t="shared" si="53"/>
        <v>0.98590927954022745</v>
      </c>
      <c r="O123" s="187">
        <f t="shared" si="53"/>
        <v>0.94581934043289118</v>
      </c>
      <c r="P123" s="187">
        <f t="shared" si="53"/>
        <v>0.92921475143615317</v>
      </c>
      <c r="Q123" s="187">
        <f t="shared" si="53"/>
        <v>0.90412326236215546</v>
      </c>
      <c r="R123" s="187">
        <f t="shared" si="53"/>
        <v>0.95788598563160521</v>
      </c>
      <c r="S123" s="187">
        <f t="shared" si="53"/>
        <v>0.92526636004471297</v>
      </c>
      <c r="T123" s="190"/>
      <c r="U123" s="190"/>
      <c r="V123" s="170"/>
      <c r="W123" s="170"/>
      <c r="X123" s="170"/>
      <c r="Y123" s="170"/>
      <c r="Z123" s="170"/>
      <c r="AA123" s="170"/>
      <c r="AB123" s="170"/>
      <c r="AC123" s="170"/>
      <c r="AD123" s="170"/>
      <c r="AE123" s="170"/>
      <c r="AF123" s="170"/>
      <c r="AG123" s="170"/>
      <c r="AH123" s="170"/>
      <c r="AJ123" s="189" t="s">
        <v>109</v>
      </c>
      <c r="AK123" s="35" t="s">
        <v>110</v>
      </c>
      <c r="AL123" s="232">
        <f>M123</f>
        <v>0.9165650214400628</v>
      </c>
      <c r="AM123" s="232">
        <f>N123</f>
        <v>0.98590927954022745</v>
      </c>
      <c r="AN123" s="232">
        <f>O123</f>
        <v>0.94581934043289118</v>
      </c>
    </row>
    <row r="124" spans="5:40" ht="33.75" hidden="1">
      <c r="E124" s="157" t="s">
        <v>164</v>
      </c>
      <c r="F124" s="156" t="s">
        <v>34</v>
      </c>
      <c r="G124" s="187">
        <f>SUM(H124:S124)</f>
        <v>75213.690239999996</v>
      </c>
      <c r="H124" s="187">
        <f t="shared" ref="H124:S124" si="54">H83/1000</f>
        <v>6351.8776699999999</v>
      </c>
      <c r="I124" s="187">
        <f t="shared" si="54"/>
        <v>6188.3307699999996</v>
      </c>
      <c r="J124" s="187">
        <f t="shared" si="54"/>
        <v>6283.9267799999998</v>
      </c>
      <c r="K124" s="187">
        <f t="shared" si="54"/>
        <v>7289.9621899999993</v>
      </c>
      <c r="L124" s="187">
        <f t="shared" si="54"/>
        <v>6560.5697499999997</v>
      </c>
      <c r="M124" s="187">
        <f t="shared" si="54"/>
        <v>4892.6304199999995</v>
      </c>
      <c r="N124" s="187">
        <f t="shared" si="54"/>
        <v>5123.3479000000007</v>
      </c>
      <c r="O124" s="187">
        <f t="shared" si="54"/>
        <v>8202.0221700000002</v>
      </c>
      <c r="P124" s="187">
        <f t="shared" si="54"/>
        <v>6064.2646200000008</v>
      </c>
      <c r="Q124" s="187">
        <f t="shared" si="54"/>
        <v>5396.1222100000005</v>
      </c>
      <c r="R124" s="187">
        <f t="shared" si="54"/>
        <v>4398.7012599999998</v>
      </c>
      <c r="S124" s="187">
        <f t="shared" si="54"/>
        <v>8461.9344999999994</v>
      </c>
      <c r="T124" s="179"/>
      <c r="U124" s="179"/>
      <c r="V124" s="170"/>
      <c r="W124" s="170"/>
      <c r="X124" s="170"/>
      <c r="Y124" s="170"/>
      <c r="Z124" s="170"/>
      <c r="AA124" s="170"/>
      <c r="AB124" s="170"/>
      <c r="AC124" s="170"/>
      <c r="AD124" s="170"/>
      <c r="AE124" s="170"/>
      <c r="AF124" s="170"/>
      <c r="AG124" s="170"/>
      <c r="AH124" s="170"/>
      <c r="AJ124" s="157" t="s">
        <v>164</v>
      </c>
      <c r="AK124" s="156" t="s">
        <v>34</v>
      </c>
      <c r="AL124" s="188">
        <f>SUM(H124:M124)</f>
        <v>37567.297579999991</v>
      </c>
      <c r="AM124" s="188">
        <f>SUM(N124:S124)</f>
        <v>37646.392659999998</v>
      </c>
      <c r="AN124" s="188">
        <f>SUM(AL124:AM124)</f>
        <v>75213.690239999996</v>
      </c>
    </row>
    <row r="125" spans="5:40" ht="33.75" hidden="1">
      <c r="E125" s="157" t="s">
        <v>100</v>
      </c>
      <c r="F125" s="158" t="s">
        <v>167</v>
      </c>
      <c r="G125" s="187">
        <f ca="1">SUM(H125:S125)</f>
        <v>81912.892999999996</v>
      </c>
      <c r="H125" s="187">
        <f t="shared" ref="H125:S125" ca="1" si="55">H81/1000</f>
        <v>7187.9629999999997</v>
      </c>
      <c r="I125" s="187">
        <f t="shared" ca="1" si="55"/>
        <v>6916.7820000000002</v>
      </c>
      <c r="J125" s="187">
        <f t="shared" ca="1" si="55"/>
        <v>6163.5370000000003</v>
      </c>
      <c r="K125" s="187">
        <f t="shared" ca="1" si="55"/>
        <v>6216.4070000000002</v>
      </c>
      <c r="L125" s="187">
        <f t="shared" ca="1" si="55"/>
        <v>5820.6790000000001</v>
      </c>
      <c r="M125" s="187">
        <f t="shared" ca="1" si="55"/>
        <v>5860.9340000000002</v>
      </c>
      <c r="N125" s="187">
        <f t="shared" ca="1" si="55"/>
        <v>8685.9660000000003</v>
      </c>
      <c r="O125" s="187">
        <f t="shared" ca="1" si="55"/>
        <v>9017.7000000000007</v>
      </c>
      <c r="P125" s="187">
        <f t="shared" ca="1" si="55"/>
        <v>6580.2120000000004</v>
      </c>
      <c r="Q125" s="187">
        <f t="shared" ca="1" si="55"/>
        <v>6779.8010000000004</v>
      </c>
      <c r="R125" s="187">
        <f t="shared" ca="1" si="55"/>
        <v>6452.6670000000004</v>
      </c>
      <c r="S125" s="187">
        <f t="shared" ca="1" si="55"/>
        <v>6230.2449999999999</v>
      </c>
      <c r="T125" s="179"/>
      <c r="U125" s="179"/>
      <c r="V125" s="170"/>
      <c r="W125" s="170"/>
      <c r="X125" s="170"/>
      <c r="Y125" s="170"/>
      <c r="Z125" s="170"/>
      <c r="AA125" s="170"/>
      <c r="AB125" s="170"/>
      <c r="AC125" s="170"/>
      <c r="AD125" s="170"/>
      <c r="AE125" s="170"/>
      <c r="AF125" s="170"/>
      <c r="AG125" s="170"/>
      <c r="AH125" s="170"/>
      <c r="AJ125" s="157" t="s">
        <v>100</v>
      </c>
      <c r="AK125" s="158" t="s">
        <v>167</v>
      </c>
      <c r="AL125" s="188">
        <f ca="1">SUM(H125:M125)</f>
        <v>38166.301999999996</v>
      </c>
      <c r="AM125" s="188">
        <f ca="1">SUM(N125:S125)</f>
        <v>43746.591</v>
      </c>
      <c r="AN125" s="188">
        <f ca="1">SUM(AL125:AM125)</f>
        <v>81912.892999999996</v>
      </c>
    </row>
    <row r="126" spans="5:40" ht="56.25" hidden="1">
      <c r="E126" s="189" t="s">
        <v>151</v>
      </c>
      <c r="F126" s="35" t="s">
        <v>110</v>
      </c>
      <c r="G126" s="187">
        <f ca="1">G124/G125</f>
        <v>0.91821552731631639</v>
      </c>
      <c r="H126" s="187">
        <f ca="1">H124/H125</f>
        <v>0.88368257738666711</v>
      </c>
      <c r="I126" s="187">
        <f t="shared" ref="I126:S126" ca="1" si="56">I124/I125</f>
        <v>0.89468350600033364</v>
      </c>
      <c r="J126" s="187">
        <f t="shared" ca="1" si="56"/>
        <v>1.019532580075369</v>
      </c>
      <c r="K126" s="187">
        <f t="shared" ca="1" si="56"/>
        <v>1.1726970563542571</v>
      </c>
      <c r="L126" s="187">
        <f t="shared" ca="1" si="56"/>
        <v>1.1271141648594605</v>
      </c>
      <c r="M126" s="187">
        <f ca="1">M124/M125</f>
        <v>0.83478681384229869</v>
      </c>
      <c r="N126" s="187">
        <f t="shared" ca="1" si="56"/>
        <v>0.58984203944615954</v>
      </c>
      <c r="O126" s="187">
        <f t="shared" ca="1" si="56"/>
        <v>0.90954702085897732</v>
      </c>
      <c r="P126" s="187">
        <f t="shared" ca="1" si="56"/>
        <v>0.92159107031809928</v>
      </c>
      <c r="Q126" s="187">
        <f t="shared" ca="1" si="56"/>
        <v>0.79591159239039611</v>
      </c>
      <c r="R126" s="187">
        <f t="shared" ca="1" si="56"/>
        <v>0.6816873178175783</v>
      </c>
      <c r="S126" s="187">
        <f t="shared" ca="1" si="56"/>
        <v>1.3582025265459061</v>
      </c>
      <c r="T126" s="180"/>
      <c r="U126" s="180"/>
      <c r="V126" s="170"/>
      <c r="W126" s="170"/>
      <c r="X126" s="170"/>
      <c r="Y126" s="170"/>
      <c r="Z126" s="170"/>
      <c r="AA126" s="170"/>
      <c r="AB126" s="170"/>
      <c r="AC126" s="170"/>
      <c r="AD126" s="170"/>
      <c r="AE126" s="170"/>
      <c r="AF126" s="170"/>
      <c r="AG126" s="170"/>
      <c r="AH126" s="170"/>
      <c r="AJ126" s="189" t="s">
        <v>151</v>
      </c>
      <c r="AK126" s="35" t="s">
        <v>110</v>
      </c>
      <c r="AL126" s="180">
        <f ca="1">AL124/AL125</f>
        <v>0.98430541109274861</v>
      </c>
      <c r="AM126" s="180">
        <f ca="1">AM124/AM125</f>
        <v>0.86055602961154154</v>
      </c>
      <c r="AN126" s="180">
        <f ca="1">AN124/AN125</f>
        <v>0.91821552731631639</v>
      </c>
    </row>
    <row r="127" spans="5:40" ht="56.25" hidden="1">
      <c r="E127" s="162" t="s">
        <v>169</v>
      </c>
      <c r="F127" s="155" t="s">
        <v>110</v>
      </c>
      <c r="G127" s="185">
        <f>IF(G$82&gt;0,SUMPRODUCT(H127:S127,H$82:S$82)/G$82,)</f>
        <v>5.4231358577602605E-2</v>
      </c>
      <c r="H127" s="185">
        <f t="shared" ref="H127:S127" si="57">H89</f>
        <v>2.8799999999999997E-3</v>
      </c>
      <c r="I127" s="185">
        <f t="shared" si="57"/>
        <v>3.2299999999999998E-3</v>
      </c>
      <c r="J127" s="185">
        <f t="shared" si="57"/>
        <v>3.1800000000000001E-3</v>
      </c>
      <c r="K127" s="185">
        <f t="shared" si="57"/>
        <v>3.5299999999999997E-3</v>
      </c>
      <c r="L127" s="185">
        <f t="shared" si="57"/>
        <v>3.5000000000000001E-3</v>
      </c>
      <c r="M127" s="185">
        <f t="shared" si="57"/>
        <v>2.5400000000000002E-3</v>
      </c>
      <c r="N127" s="185">
        <f t="shared" si="57"/>
        <v>2.15E-3</v>
      </c>
      <c r="O127" s="185">
        <f t="shared" si="57"/>
        <v>7.0699999999999999E-3</v>
      </c>
      <c r="P127" s="185">
        <f t="shared" si="57"/>
        <v>9.1699999999999993E-3</v>
      </c>
      <c r="Q127" s="185">
        <f t="shared" si="57"/>
        <v>6.8799999999999998E-3</v>
      </c>
      <c r="R127" s="185">
        <f t="shared" si="57"/>
        <v>5.62E-3</v>
      </c>
      <c r="S127" s="185">
        <f t="shared" si="57"/>
        <v>5.3099999999999996E-3</v>
      </c>
      <c r="T127" s="180"/>
      <c r="U127" s="180"/>
      <c r="V127" s="170"/>
      <c r="W127" s="170"/>
      <c r="X127" s="170"/>
      <c r="Y127" s="170"/>
      <c r="Z127" s="170"/>
      <c r="AA127" s="170"/>
      <c r="AB127" s="170"/>
      <c r="AC127" s="170"/>
      <c r="AD127" s="170"/>
      <c r="AE127" s="170"/>
      <c r="AF127" s="170"/>
      <c r="AG127" s="170"/>
      <c r="AH127" s="170"/>
      <c r="AJ127" s="162" t="s">
        <v>169</v>
      </c>
      <c r="AK127" s="229" t="s">
        <v>110</v>
      </c>
      <c r="AL127" s="232">
        <f>SUMPRODUCT(H118:M118,H127:M127)/SUM(H118:M118)</f>
        <v>3.1401976202519886E-3</v>
      </c>
      <c r="AM127" s="232">
        <f ca="1">SUMPRODUCT(N81:S81,N89:S89)/SUM(N81:S81)</f>
        <v>5.9150238771747948E-3</v>
      </c>
    </row>
    <row r="128" spans="5:40" ht="67.5" hidden="1">
      <c r="E128" s="162" t="s">
        <v>161</v>
      </c>
      <c r="F128" s="155" t="s">
        <v>110</v>
      </c>
      <c r="G128" s="185"/>
      <c r="H128" s="191"/>
      <c r="I128" s="191"/>
      <c r="J128" s="191"/>
      <c r="K128" s="191"/>
      <c r="L128" s="191"/>
      <c r="M128" s="191"/>
      <c r="N128" s="191"/>
      <c r="O128" s="191"/>
      <c r="P128" s="191"/>
      <c r="Q128" s="191"/>
      <c r="R128" s="191"/>
      <c r="S128" s="191"/>
      <c r="T128" s="191"/>
      <c r="U128" s="191"/>
      <c r="V128" s="170"/>
      <c r="W128" s="170"/>
      <c r="X128" s="170"/>
      <c r="Y128" s="170"/>
      <c r="Z128" s="170"/>
      <c r="AA128" s="170"/>
      <c r="AB128" s="170"/>
      <c r="AC128" s="170"/>
      <c r="AD128" s="170"/>
      <c r="AE128" s="170"/>
      <c r="AF128" s="170"/>
      <c r="AG128" s="170"/>
      <c r="AH128" s="170"/>
      <c r="AJ128" s="162" t="s">
        <v>161</v>
      </c>
      <c r="AK128" s="229" t="s">
        <v>110</v>
      </c>
    </row>
    <row r="129" spans="5:42" hidden="1">
      <c r="E129" s="161" t="s">
        <v>96</v>
      </c>
      <c r="F129" s="155" t="s">
        <v>110</v>
      </c>
      <c r="G129" s="185">
        <f>IF(G$13&gt;0,SUMPRODUCT(H129:S129,H$13:S$13)/G$13,)</f>
        <v>2.771920427338721</v>
      </c>
      <c r="H129" s="185">
        <f t="shared" ref="H129:S129" si="58">H91</f>
        <v>2.6835500000000003</v>
      </c>
      <c r="I129" s="185">
        <f t="shared" si="58"/>
        <v>2.6835500000000003</v>
      </c>
      <c r="J129" s="185">
        <f t="shared" si="58"/>
        <v>2.6835500000000003</v>
      </c>
      <c r="K129" s="185">
        <f t="shared" si="58"/>
        <v>2.6835500000000003</v>
      </c>
      <c r="L129" s="185">
        <f t="shared" si="58"/>
        <v>2.6835500000000003</v>
      </c>
      <c r="M129" s="185">
        <f t="shared" si="58"/>
        <v>2.6835500000000003</v>
      </c>
      <c r="N129" s="185">
        <f t="shared" si="58"/>
        <v>2.8503300000000009</v>
      </c>
      <c r="O129" s="185">
        <f t="shared" si="58"/>
        <v>2.8503300000000009</v>
      </c>
      <c r="P129" s="185">
        <f t="shared" si="58"/>
        <v>2.8503300000000009</v>
      </c>
      <c r="Q129" s="185">
        <f t="shared" si="58"/>
        <v>2.8503300000000009</v>
      </c>
      <c r="R129" s="185">
        <f t="shared" si="58"/>
        <v>2.8503300000000009</v>
      </c>
      <c r="S129" s="185">
        <f t="shared" si="58"/>
        <v>2.8503300000000009</v>
      </c>
      <c r="T129" s="180"/>
      <c r="U129" s="180"/>
      <c r="V129" s="170"/>
      <c r="W129" s="170"/>
      <c r="X129" s="170"/>
      <c r="Y129" s="170"/>
      <c r="Z129" s="170"/>
      <c r="AA129" s="170"/>
      <c r="AB129" s="170"/>
      <c r="AC129" s="170"/>
      <c r="AD129" s="170"/>
      <c r="AE129" s="170"/>
      <c r="AF129" s="170"/>
      <c r="AG129" s="170"/>
      <c r="AH129" s="170"/>
      <c r="AJ129" s="161" t="s">
        <v>96</v>
      </c>
      <c r="AK129" s="229" t="s">
        <v>110</v>
      </c>
      <c r="AL129" s="232">
        <f t="shared" ref="AL129:AM131" si="59">M129</f>
        <v>2.6835500000000003</v>
      </c>
      <c r="AM129" s="232">
        <f t="shared" si="59"/>
        <v>2.8503300000000009</v>
      </c>
    </row>
    <row r="130" spans="5:42" hidden="1">
      <c r="E130" s="161" t="s">
        <v>98</v>
      </c>
      <c r="F130" s="155" t="s">
        <v>110</v>
      </c>
      <c r="G130" s="185">
        <f>IF(G$14&gt;0,SUMPRODUCT(H130:S130,H$14:S$14)/G$14,)</f>
        <v>1.5272721425576579</v>
      </c>
      <c r="H130" s="185">
        <f t="shared" ref="H130:S130" si="60">H92</f>
        <v>1.4752199999999995</v>
      </c>
      <c r="I130" s="185">
        <f t="shared" si="60"/>
        <v>1.4752199999999995</v>
      </c>
      <c r="J130" s="185">
        <f t="shared" si="60"/>
        <v>1.4752199999999995</v>
      </c>
      <c r="K130" s="185">
        <f t="shared" si="60"/>
        <v>1.4752199999999995</v>
      </c>
      <c r="L130" s="185">
        <f t="shared" si="60"/>
        <v>1.4752199999999995</v>
      </c>
      <c r="M130" s="185">
        <f t="shared" si="60"/>
        <v>1.4752199999999995</v>
      </c>
      <c r="N130" s="185">
        <f t="shared" si="60"/>
        <v>1.5836699994928294</v>
      </c>
      <c r="O130" s="185">
        <f t="shared" si="60"/>
        <v>1.5836699994928294</v>
      </c>
      <c r="P130" s="185">
        <f t="shared" si="60"/>
        <v>1.5836699994928294</v>
      </c>
      <c r="Q130" s="185">
        <f t="shared" si="60"/>
        <v>1.5836699994928294</v>
      </c>
      <c r="R130" s="185">
        <f t="shared" si="60"/>
        <v>1.5836699994928294</v>
      </c>
      <c r="S130" s="185">
        <f t="shared" si="60"/>
        <v>1.5836699994928294</v>
      </c>
      <c r="T130" s="180"/>
      <c r="U130" s="180"/>
      <c r="V130" s="170"/>
      <c r="W130" s="170"/>
      <c r="X130" s="170"/>
      <c r="Y130" s="170"/>
      <c r="Z130" s="170"/>
      <c r="AA130" s="170"/>
      <c r="AB130" s="170"/>
      <c r="AC130" s="170"/>
      <c r="AD130" s="170"/>
      <c r="AE130" s="170"/>
      <c r="AF130" s="170"/>
      <c r="AG130" s="170"/>
      <c r="AH130" s="170"/>
      <c r="AJ130" s="161" t="s">
        <v>98</v>
      </c>
      <c r="AK130" s="229" t="s">
        <v>110</v>
      </c>
      <c r="AL130" s="232">
        <f t="shared" si="59"/>
        <v>1.4752199999999995</v>
      </c>
      <c r="AM130" s="232">
        <f t="shared" si="59"/>
        <v>1.5836699994928294</v>
      </c>
    </row>
    <row r="131" spans="5:42" ht="22.5" hidden="1">
      <c r="E131" s="162" t="s">
        <v>112</v>
      </c>
      <c r="F131" s="155" t="s">
        <v>110</v>
      </c>
      <c r="G131" s="185">
        <f>IF(G$82&gt;0,SUMPRODUCT(H131:S131,H$82:S$82)/G$82,)</f>
        <v>4.7874968197595003</v>
      </c>
      <c r="H131" s="185">
        <f t="shared" ref="H131:S131" si="61">H18</f>
        <v>0.39196999999999999</v>
      </c>
      <c r="I131" s="185">
        <f t="shared" si="61"/>
        <v>0.39196999999999999</v>
      </c>
      <c r="J131" s="185">
        <f t="shared" si="61"/>
        <v>0.39196999999999999</v>
      </c>
      <c r="K131" s="185">
        <f t="shared" si="61"/>
        <v>0.39196999999999999</v>
      </c>
      <c r="L131" s="185">
        <f t="shared" si="61"/>
        <v>0.39196999999999999</v>
      </c>
      <c r="M131" s="185">
        <f t="shared" si="61"/>
        <v>0.39196999999999999</v>
      </c>
      <c r="N131" s="185">
        <f t="shared" si="61"/>
        <v>0.40608</v>
      </c>
      <c r="O131" s="185">
        <f t="shared" si="61"/>
        <v>0.40608</v>
      </c>
      <c r="P131" s="185">
        <f t="shared" si="61"/>
        <v>0.40608</v>
      </c>
      <c r="Q131" s="185">
        <f t="shared" si="61"/>
        <v>0.40608</v>
      </c>
      <c r="R131" s="185">
        <f t="shared" si="61"/>
        <v>0.40608</v>
      </c>
      <c r="S131" s="185">
        <f t="shared" si="61"/>
        <v>0.40608</v>
      </c>
      <c r="T131" s="180"/>
      <c r="U131" s="180"/>
      <c r="V131" s="170"/>
      <c r="W131" s="170"/>
      <c r="X131" s="170"/>
      <c r="Y131" s="170"/>
      <c r="Z131" s="170"/>
      <c r="AA131" s="170"/>
      <c r="AB131" s="170"/>
      <c r="AC131" s="170"/>
      <c r="AD131" s="170"/>
      <c r="AE131" s="170"/>
      <c r="AF131" s="170"/>
      <c r="AG131" s="170"/>
      <c r="AH131" s="170"/>
      <c r="AJ131" s="162" t="s">
        <v>112</v>
      </c>
      <c r="AK131" s="229" t="s">
        <v>110</v>
      </c>
      <c r="AL131" s="232">
        <f t="shared" si="59"/>
        <v>0.39196999999999999</v>
      </c>
      <c r="AM131" s="232">
        <f t="shared" si="59"/>
        <v>0.40608</v>
      </c>
    </row>
    <row r="132" spans="5:42" ht="90" hidden="1">
      <c r="E132" s="192" t="s">
        <v>150</v>
      </c>
      <c r="F132" s="155" t="s">
        <v>110</v>
      </c>
      <c r="G132" s="185"/>
      <c r="H132" s="180"/>
      <c r="I132" s="180"/>
      <c r="J132" s="180"/>
      <c r="K132" s="180"/>
      <c r="L132" s="180"/>
      <c r="M132" s="180"/>
      <c r="N132" s="180"/>
      <c r="O132" s="180"/>
      <c r="P132" s="180"/>
      <c r="Q132" s="180"/>
      <c r="R132" s="180"/>
      <c r="S132" s="180"/>
      <c r="T132" s="180"/>
      <c r="U132" s="180"/>
      <c r="V132" s="170"/>
      <c r="W132" s="170"/>
      <c r="X132" s="170"/>
      <c r="Y132" s="170"/>
      <c r="Z132" s="170"/>
      <c r="AA132" s="170"/>
      <c r="AB132" s="170"/>
      <c r="AC132" s="170"/>
      <c r="AD132" s="170"/>
      <c r="AE132" s="170"/>
      <c r="AF132" s="170"/>
      <c r="AG132" s="170"/>
      <c r="AH132" s="170"/>
      <c r="AJ132" s="192" t="s">
        <v>150</v>
      </c>
      <c r="AK132" s="229" t="s">
        <v>110</v>
      </c>
    </row>
    <row r="133" spans="5:42" hidden="1">
      <c r="E133" s="161" t="s">
        <v>96</v>
      </c>
      <c r="F133" s="155" t="s">
        <v>110</v>
      </c>
      <c r="G133" s="185"/>
      <c r="H133" s="185">
        <f t="shared" ref="H133:S133" si="62">H74</f>
        <v>4.0155780000000005</v>
      </c>
      <c r="I133" s="185">
        <f t="shared" si="62"/>
        <v>4.0430030000000006</v>
      </c>
      <c r="J133" s="185">
        <f t="shared" si="62"/>
        <v>4.0924930000000002</v>
      </c>
      <c r="K133" s="185">
        <f t="shared" si="62"/>
        <v>4.1652469999999999</v>
      </c>
      <c r="L133" s="185">
        <f t="shared" si="62"/>
        <v>4.1389320000000005</v>
      </c>
      <c r="M133" s="185">
        <f t="shared" si="62"/>
        <v>3.9946630000000001</v>
      </c>
      <c r="N133" s="185">
        <f t="shared" si="62"/>
        <v>4.2488360000000007</v>
      </c>
      <c r="O133" s="185">
        <f t="shared" si="62"/>
        <v>4.2087460000000014</v>
      </c>
      <c r="P133" s="185">
        <f t="shared" si="62"/>
        <v>4.1921420000000005</v>
      </c>
      <c r="Q133" s="185">
        <f t="shared" si="62"/>
        <v>4.1670500000000015</v>
      </c>
      <c r="R133" s="185">
        <f t="shared" si="62"/>
        <v>4.2208130000000015</v>
      </c>
      <c r="S133" s="185">
        <f t="shared" si="62"/>
        <v>4.1881930000000009</v>
      </c>
      <c r="T133" s="179"/>
      <c r="U133" s="179"/>
      <c r="V133" s="170"/>
      <c r="W133" s="170"/>
      <c r="X133" s="170"/>
      <c r="Y133" s="170"/>
      <c r="Z133" s="170"/>
      <c r="AA133" s="170"/>
      <c r="AB133" s="170"/>
      <c r="AC133" s="170"/>
      <c r="AD133" s="170"/>
      <c r="AE133" s="170"/>
      <c r="AF133" s="170"/>
      <c r="AG133" s="170"/>
      <c r="AH133" s="170"/>
      <c r="AJ133" s="161" t="s">
        <v>96</v>
      </c>
      <c r="AK133" s="229" t="s">
        <v>110</v>
      </c>
      <c r="AL133" s="188">
        <f>M133</f>
        <v>3.9946630000000001</v>
      </c>
      <c r="AM133" s="188">
        <f>N133</f>
        <v>4.2488360000000007</v>
      </c>
      <c r="AN133" s="188"/>
    </row>
    <row r="134" spans="5:42" ht="18" hidden="1" customHeight="1">
      <c r="E134" s="161" t="s">
        <v>98</v>
      </c>
      <c r="F134" s="155" t="s">
        <v>110</v>
      </c>
      <c r="G134" s="185"/>
      <c r="H134" s="185">
        <f t="shared" ref="H134:S134" si="63">H75</f>
        <v>2.8072479999999995</v>
      </c>
      <c r="I134" s="185">
        <f t="shared" si="63"/>
        <v>2.8346729999999996</v>
      </c>
      <c r="J134" s="185">
        <f t="shared" si="63"/>
        <v>2.8841629999999991</v>
      </c>
      <c r="K134" s="185">
        <f t="shared" si="63"/>
        <v>2.9569169999999994</v>
      </c>
      <c r="L134" s="185">
        <f t="shared" si="63"/>
        <v>2.9306019999999995</v>
      </c>
      <c r="M134" s="185">
        <f t="shared" si="63"/>
        <v>2.7863329999999995</v>
      </c>
      <c r="N134" s="185">
        <f t="shared" si="63"/>
        <v>2.9821759994928296</v>
      </c>
      <c r="O134" s="185">
        <f t="shared" si="63"/>
        <v>2.9420859994928295</v>
      </c>
      <c r="P134" s="185">
        <f t="shared" si="63"/>
        <v>2.9254819994928294</v>
      </c>
      <c r="Q134" s="185">
        <f t="shared" si="63"/>
        <v>2.9003899994928295</v>
      </c>
      <c r="R134" s="185">
        <f t="shared" si="63"/>
        <v>2.9541529994928295</v>
      </c>
      <c r="S134" s="185">
        <f t="shared" si="63"/>
        <v>2.9215329994928294</v>
      </c>
      <c r="T134" s="179"/>
      <c r="U134" s="179"/>
      <c r="V134" s="186" t="e">
        <f>(#REF!+#REF!+#REF!+#REF!-#REF!)*(V$129-V$126)</f>
        <v>#REF!</v>
      </c>
      <c r="W134" s="186" t="e">
        <f>(#REF!+#REF!+#REF!+#REF!-#REF!)*(W$129-W$126)</f>
        <v>#REF!</v>
      </c>
      <c r="X134" s="186" t="e">
        <f>(#REF!+#REF!+#REF!+#REF!-#REF!)*(X$129-X$126)</f>
        <v>#REF!</v>
      </c>
      <c r="Y134" s="186" t="e">
        <f>(#REF!+#REF!+#REF!+#REF!-#REF!)*(Y$129-Y$126)</f>
        <v>#REF!</v>
      </c>
      <c r="Z134" s="186" t="e">
        <f>(#REF!+#REF!+#REF!+#REF!-#REF!)*(Z$129-Z$126)</f>
        <v>#REF!</v>
      </c>
      <c r="AA134" s="186" t="e">
        <f>(#REF!+#REF!+#REF!+#REF!-#REF!)*(AA$129-AA$126)</f>
        <v>#REF!</v>
      </c>
      <c r="AB134" s="186" t="e">
        <f>(#REF!+#REF!+#REF!+#REF!-#REF!)*(AB$129-AB$126)</f>
        <v>#REF!</v>
      </c>
      <c r="AC134" s="186" t="e">
        <f>(#REF!+#REF!+#REF!+#REF!-#REF!)*(AC$129-AC$126)</f>
        <v>#REF!</v>
      </c>
      <c r="AD134" s="186" t="e">
        <f>(#REF!+#REF!+#REF!+#REF!-#REF!)*(AD$129-AD$126)</f>
        <v>#REF!</v>
      </c>
      <c r="AE134" s="186" t="e">
        <f>(#REF!+#REF!+#REF!+#REF!-#REF!)*(AE$129-AE$126)</f>
        <v>#REF!</v>
      </c>
      <c r="AF134" s="186" t="e">
        <f>(#REF!+#REF!+#REF!+#REF!-#REF!)*(AF$129-AF$126)</f>
        <v>#REF!</v>
      </c>
      <c r="AG134" s="186" t="e">
        <f>(#REF!+#REF!+#REF!+#REF!-#REF!)*(AG$129-AG$126)</f>
        <v>#REF!</v>
      </c>
      <c r="AH134" s="186" t="e">
        <f>(#REF!+#REF!+#REF!+#REF!-#REF!)*(AH$129-AH$126)</f>
        <v>#REF!</v>
      </c>
      <c r="AJ134" s="161" t="s">
        <v>98</v>
      </c>
      <c r="AK134" s="229" t="s">
        <v>110</v>
      </c>
      <c r="AL134" s="188">
        <f>M134</f>
        <v>2.7863329999999995</v>
      </c>
      <c r="AM134" s="188">
        <f>N134</f>
        <v>2.9821759994928296</v>
      </c>
      <c r="AN134" s="188"/>
    </row>
    <row r="135" spans="5:42" ht="51" hidden="1" customHeight="1">
      <c r="E135" s="164" t="s">
        <v>155</v>
      </c>
      <c r="F135" s="35"/>
      <c r="G135" s="350">
        <f ca="1">SUM(H135:S135)</f>
        <v>-1257.4636861504425</v>
      </c>
      <c r="H135" s="185">
        <f t="shared" ref="H135:S135" ca="1" si="64">H136+H137+H138</f>
        <v>-216.82917374080131</v>
      </c>
      <c r="I135" s="185">
        <f t="shared" ca="1" si="64"/>
        <v>-2.9616086922350888</v>
      </c>
      <c r="J135" s="185">
        <f t="shared" ca="1" si="64"/>
        <v>410.17402609842429</v>
      </c>
      <c r="K135" s="185">
        <f t="shared" ca="1" si="64"/>
        <v>782.97070390420629</v>
      </c>
      <c r="L135" s="185">
        <f t="shared" ca="1" si="64"/>
        <v>598.06762523008877</v>
      </c>
      <c r="M135" s="185">
        <f t="shared" ca="1" si="64"/>
        <v>-692.54662332303758</v>
      </c>
      <c r="N135" s="185">
        <f t="shared" ca="1" si="64"/>
        <v>-2622.3462488375581</v>
      </c>
      <c r="O135" s="185">
        <f t="shared" ca="1" si="64"/>
        <v>1012.5611840945271</v>
      </c>
      <c r="P135" s="185">
        <f t="shared" ca="1" si="64"/>
        <v>126.82448115728273</v>
      </c>
      <c r="Q135" s="185">
        <f t="shared" ca="1" si="64"/>
        <v>-680.2346933802736</v>
      </c>
      <c r="R135" s="185">
        <f t="shared" ca="1" si="64"/>
        <v>-1805.397577499371</v>
      </c>
      <c r="S135" s="185">
        <f t="shared" ca="1" si="64"/>
        <v>1832.2542188383047</v>
      </c>
      <c r="T135" s="179"/>
      <c r="U135" s="179"/>
      <c r="V135" s="170"/>
      <c r="W135" s="170"/>
      <c r="X135" s="170"/>
      <c r="Y135" s="170"/>
      <c r="Z135" s="170"/>
      <c r="AA135" s="170"/>
      <c r="AB135" s="170"/>
      <c r="AC135" s="170"/>
      <c r="AD135" s="170"/>
      <c r="AE135" s="170"/>
      <c r="AF135" s="170"/>
      <c r="AG135" s="170"/>
      <c r="AH135" s="170"/>
      <c r="AJ135" s="164" t="s">
        <v>155</v>
      </c>
      <c r="AK135" s="35"/>
      <c r="AL135" s="188">
        <f ca="1">AL136+AL137+AL138</f>
        <v>3736.6788416754898</v>
      </c>
      <c r="AM135" s="188">
        <f ca="1">AM136+AM137+AM138</f>
        <v>-3948.3147057259407</v>
      </c>
      <c r="AN135" s="188">
        <f ca="1">SUM(AL135:AM135)</f>
        <v>-211.63586405045089</v>
      </c>
    </row>
    <row r="136" spans="5:42" hidden="1">
      <c r="E136" s="161" t="s">
        <v>96</v>
      </c>
      <c r="F136" s="155"/>
      <c r="G136" s="187">
        <f ca="1">SUM(H136:S136)</f>
        <v>-853.67427886214261</v>
      </c>
      <c r="H136" s="185">
        <f ca="1">(H$126+H$127+H$129+H$131-H$133)*(H$118-H$115)</f>
        <v>-10.725591504571518</v>
      </c>
      <c r="I136" s="185">
        <f t="shared" ref="I136:S136" ca="1" si="65">(I$126+I$127+I$129+I$131-I$133)*(I$118-I$115)</f>
        <v>-37.987969996806939</v>
      </c>
      <c r="J136" s="185">
        <f t="shared" ca="1" si="65"/>
        <v>1.9165519693971798</v>
      </c>
      <c r="K136" s="185">
        <f t="shared" ca="1" si="65"/>
        <v>23.501070560803647</v>
      </c>
      <c r="L136" s="185">
        <f t="shared" ca="1" si="65"/>
        <v>17.625951804751409</v>
      </c>
      <c r="M136" s="185">
        <f ca="1">(M$126+M$127+M$129+M$131-M$133)*(M$118-M$115)</f>
        <v>16.236790315833488</v>
      </c>
      <c r="N136" s="185">
        <f t="shared" ca="1" si="65"/>
        <v>-556.55014767006503</v>
      </c>
      <c r="O136" s="185">
        <f t="shared" ca="1" si="65"/>
        <v>-50.564411954167859</v>
      </c>
      <c r="P136" s="185">
        <f t="shared" ca="1" si="65"/>
        <v>-0.99709144477916922</v>
      </c>
      <c r="Q136" s="185">
        <f t="shared" ca="1" si="65"/>
        <v>-7.0642324710405395</v>
      </c>
      <c r="R136" s="185">
        <f ca="1">(R$126+R$127+R$129+R$131-R$133)*(R$118-R$115)</f>
        <v>16.151214575208062</v>
      </c>
      <c r="S136" s="185">
        <f t="shared" ca="1" si="65"/>
        <v>-265.21641304670538</v>
      </c>
      <c r="T136" s="180"/>
      <c r="U136" s="180"/>
      <c r="V136" s="170"/>
      <c r="W136" s="170"/>
      <c r="X136" s="170"/>
      <c r="Y136" s="170"/>
      <c r="Z136" s="170"/>
      <c r="AA136" s="170"/>
      <c r="AB136" s="170"/>
      <c r="AC136" s="170"/>
      <c r="AD136" s="170"/>
      <c r="AE136" s="170"/>
      <c r="AF136" s="170"/>
      <c r="AG136" s="170"/>
      <c r="AH136" s="170"/>
      <c r="AJ136" s="161" t="s">
        <v>96</v>
      </c>
      <c r="AK136" s="229"/>
      <c r="AL136" s="179">
        <f ca="1">SUM(H136:M136)</f>
        <v>10.566803149407271</v>
      </c>
      <c r="AM136" s="188">
        <f ca="1">SUM(N136:S136)</f>
        <v>-864.24108201154991</v>
      </c>
      <c r="AN136" s="188">
        <f ca="1">SUM(AL136:AM136)</f>
        <v>-853.67427886214261</v>
      </c>
      <c r="AO136" s="136">
        <f ca="1">G136</f>
        <v>-853.67427886214261</v>
      </c>
      <c r="AP136" s="231">
        <f ca="1">SUM(H136:M136)</f>
        <v>10.566803149407271</v>
      </c>
    </row>
    <row r="137" spans="5:42" hidden="1">
      <c r="E137" s="161" t="s">
        <v>98</v>
      </c>
      <c r="F137" s="155"/>
      <c r="G137" s="187">
        <f ca="1">SUM(H137:S137)</f>
        <v>-25.859027295222258</v>
      </c>
      <c r="H137" s="185">
        <f t="shared" ref="H137:S137" ca="1" si="66">(H$126+H$127+H$130+H$131-H$134)*(H$119-H$116)</f>
        <v>0.44585759977082329</v>
      </c>
      <c r="I137" s="185">
        <f t="shared" ca="1" si="66"/>
        <v>0.4774206525727071</v>
      </c>
      <c r="J137" s="185">
        <f t="shared" ca="1" si="66"/>
        <v>0.21304460302760941</v>
      </c>
      <c r="K137" s="185">
        <f t="shared" ca="1" si="66"/>
        <v>-4.9894530005980915</v>
      </c>
      <c r="L137" s="185">
        <f t="shared" ca="1" si="66"/>
        <v>-4.9799156236630466</v>
      </c>
      <c r="M137" s="185">
        <f t="shared" ca="1" si="66"/>
        <v>4.6644634971297778</v>
      </c>
      <c r="N137" s="185">
        <f t="shared" ca="1" si="66"/>
        <v>-2.8364739595831354</v>
      </c>
      <c r="O137" s="185">
        <f t="shared" ca="1" si="66"/>
        <v>-2.013389556731592</v>
      </c>
      <c r="P137" s="185">
        <f t="shared" ca="1" si="66"/>
        <v>4.5173323484270618E-2</v>
      </c>
      <c r="Q137" s="185">
        <f t="shared" ca="1" si="66"/>
        <v>-0.17088580185741592</v>
      </c>
      <c r="R137" s="185">
        <f t="shared" ca="1" si="66"/>
        <v>-6.7166607882608025</v>
      </c>
      <c r="S137" s="185">
        <f t="shared" ca="1" si="66"/>
        <v>-9.9982082405133603</v>
      </c>
      <c r="T137" s="180"/>
      <c r="U137" s="180"/>
      <c r="V137" s="170"/>
      <c r="W137" s="170"/>
      <c r="X137" s="170"/>
      <c r="Y137" s="170"/>
      <c r="Z137" s="170"/>
      <c r="AA137" s="170"/>
      <c r="AB137" s="170"/>
      <c r="AC137" s="170"/>
      <c r="AD137" s="170"/>
      <c r="AE137" s="170"/>
      <c r="AF137" s="170"/>
      <c r="AG137" s="170"/>
      <c r="AH137" s="170"/>
      <c r="AJ137" s="161" t="s">
        <v>98</v>
      </c>
      <c r="AK137" s="229"/>
      <c r="AL137" s="179">
        <f ca="1">SUM(H137:M137)</f>
        <v>-4.1685822717602212</v>
      </c>
      <c r="AM137" s="188">
        <f ca="1">SUM(N137:S137)</f>
        <v>-21.690445023462036</v>
      </c>
      <c r="AN137" s="188">
        <f ca="1">SUM(AL137:AM137)</f>
        <v>-25.859027295222258</v>
      </c>
      <c r="AO137" s="136">
        <f ca="1">G137</f>
        <v>-25.859027295222258</v>
      </c>
    </row>
    <row r="138" spans="5:42" ht="54.75" hidden="1" customHeight="1">
      <c r="E138" s="162" t="s">
        <v>149</v>
      </c>
      <c r="F138" s="155" t="s">
        <v>117</v>
      </c>
      <c r="G138" s="187">
        <f>SUM(H138:S138)</f>
        <v>-377.93037999307762</v>
      </c>
      <c r="H138" s="185">
        <f>H124-H123*H114</f>
        <v>-206.5494398360006</v>
      </c>
      <c r="I138" s="185">
        <f t="shared" ref="I138:S138" si="67">I124-I123*I114</f>
        <v>34.548940651999146</v>
      </c>
      <c r="J138" s="185">
        <f t="shared" si="67"/>
        <v>408.04442952599948</v>
      </c>
      <c r="K138" s="185">
        <f t="shared" si="67"/>
        <v>764.45908634400075</v>
      </c>
      <c r="L138" s="185">
        <f t="shared" si="67"/>
        <v>585.42158904900043</v>
      </c>
      <c r="M138" s="185">
        <f t="shared" si="67"/>
        <v>-713.4478771360009</v>
      </c>
      <c r="N138" s="185">
        <f t="shared" si="67"/>
        <v>-2062.9596272079098</v>
      </c>
      <c r="O138" s="185">
        <f t="shared" si="67"/>
        <v>1065.1389856054266</v>
      </c>
      <c r="P138" s="185">
        <f t="shared" si="67"/>
        <v>127.77639927857763</v>
      </c>
      <c r="Q138" s="185">
        <f t="shared" si="67"/>
        <v>-672.99957510737568</v>
      </c>
      <c r="R138" s="185">
        <f t="shared" si="67"/>
        <v>-1814.8321312863181</v>
      </c>
      <c r="S138" s="185">
        <f t="shared" si="67"/>
        <v>2107.4688401255235</v>
      </c>
      <c r="T138" s="180"/>
      <c r="U138" s="180"/>
      <c r="V138" s="170"/>
      <c r="W138" s="170"/>
      <c r="X138" s="170"/>
      <c r="Y138" s="170"/>
      <c r="Z138" s="170"/>
      <c r="AA138" s="170"/>
      <c r="AB138" s="170"/>
      <c r="AC138" s="170"/>
      <c r="AD138" s="170"/>
      <c r="AE138" s="170"/>
      <c r="AF138" s="170"/>
      <c r="AG138" s="170"/>
      <c r="AH138" s="170"/>
      <c r="AJ138" s="162" t="s">
        <v>149</v>
      </c>
      <c r="AK138" s="229" t="s">
        <v>117</v>
      </c>
      <c r="AL138" s="188">
        <f>AL124-AL123*AL114</f>
        <v>3730.2806207978429</v>
      </c>
      <c r="AM138" s="188">
        <f>AM124-AM123*AM114</f>
        <v>-3062.3831786909286</v>
      </c>
      <c r="AN138" s="188">
        <f>SUM(AL138:AM138)</f>
        <v>667.89744210691424</v>
      </c>
      <c r="AO138" s="136">
        <f>G138</f>
        <v>-377.93037999307762</v>
      </c>
    </row>
    <row r="139" spans="5:42" hidden="1"/>
    <row r="140" spans="5:42" hidden="1"/>
    <row r="141" spans="5:42" hidden="1"/>
    <row r="142" spans="5:42" hidden="1">
      <c r="K142" s="263"/>
    </row>
    <row r="144" spans="5:42" ht="30">
      <c r="E144" s="230" t="s">
        <v>353</v>
      </c>
      <c r="F144" s="269" t="s">
        <v>364</v>
      </c>
      <c r="G144" s="268" t="s">
        <v>35</v>
      </c>
      <c r="H144" s="268" t="s">
        <v>175</v>
      </c>
      <c r="I144" s="268" t="s">
        <v>18</v>
      </c>
      <c r="J144" s="268" t="s">
        <v>176</v>
      </c>
      <c r="K144" s="269" t="s">
        <v>365</v>
      </c>
      <c r="L144" s="268" t="s">
        <v>35</v>
      </c>
      <c r="M144" s="268" t="s">
        <v>175</v>
      </c>
      <c r="N144" s="268" t="s">
        <v>18</v>
      </c>
      <c r="O144" s="268" t="s">
        <v>176</v>
      </c>
      <c r="P144" s="268" t="s">
        <v>180</v>
      </c>
      <c r="Q144" s="268" t="s">
        <v>35</v>
      </c>
      <c r="R144" s="268" t="s">
        <v>175</v>
      </c>
      <c r="S144" s="268" t="s">
        <v>18</v>
      </c>
      <c r="T144" s="268" t="s">
        <v>176</v>
      </c>
    </row>
    <row r="145" spans="5:36" ht="20.25" customHeight="1">
      <c r="E145" s="432" t="s">
        <v>171</v>
      </c>
      <c r="F145" s="216">
        <f>SUM(F146:F149)</f>
        <v>150.83627999999999</v>
      </c>
      <c r="G145" s="216">
        <f>SUM(G146:G149)</f>
        <v>73.041670455545471</v>
      </c>
      <c r="H145" s="216">
        <f t="shared" ref="H145:J145" si="68">SUM(H146:H149)</f>
        <v>52.275216129334396</v>
      </c>
      <c r="I145" s="216">
        <f t="shared" si="68"/>
        <v>1.0472683553238915</v>
      </c>
      <c r="J145" s="216">
        <f t="shared" si="68"/>
        <v>24.472125059796252</v>
      </c>
      <c r="K145" s="219">
        <f>SUM(K146:K149)</f>
        <v>149.20848000000001</v>
      </c>
      <c r="L145" s="216" t="e">
        <f>SUM(L146:L149)</f>
        <v>#REF!</v>
      </c>
      <c r="M145" s="216" t="e">
        <f>SUM(M146:M149)</f>
        <v>#REF!</v>
      </c>
      <c r="N145" s="216" t="e">
        <f t="shared" ref="N145:O145" si="69">SUM(N146:N149)</f>
        <v>#REF!</v>
      </c>
      <c r="O145" s="216" t="e">
        <f t="shared" si="69"/>
        <v>#REF!</v>
      </c>
      <c r="P145" s="219" t="e">
        <f>SUM(Q145:T145)</f>
        <v>#REF!</v>
      </c>
      <c r="Q145" s="216" t="e">
        <f>L145-G145</f>
        <v>#REF!</v>
      </c>
      <c r="R145" s="216" t="e">
        <f>M145-H145</f>
        <v>#REF!</v>
      </c>
      <c r="S145" s="216" t="e">
        <f t="shared" ref="Q145:T149" si="70">N145-I145</f>
        <v>#REF!</v>
      </c>
      <c r="T145" s="216" t="e">
        <f>O145-J145</f>
        <v>#REF!</v>
      </c>
      <c r="AJ145" s="136"/>
    </row>
    <row r="146" spans="5:36" ht="19.5" customHeight="1">
      <c r="E146" s="267" t="s">
        <v>21</v>
      </c>
      <c r="F146" s="216">
        <f>SUM(G146:J146)</f>
        <v>139.36962</v>
      </c>
      <c r="G146" s="216">
        <v>67.489001025181736</v>
      </c>
      <c r="H146" s="216">
        <v>48.301224396167854</v>
      </c>
      <c r="I146" s="216">
        <v>0.96765441788617257</v>
      </c>
      <c r="J146" s="216">
        <v>22.611740160764246</v>
      </c>
      <c r="K146" s="219">
        <v>143.51499000000001</v>
      </c>
      <c r="L146" s="216" t="e">
        <f>$K146*L$153</f>
        <v>#REF!</v>
      </c>
      <c r="M146" s="216" t="e">
        <f>$K146*M$153</f>
        <v>#REF!</v>
      </c>
      <c r="N146" s="216" t="e">
        <f t="shared" ref="M146:O148" si="71">$K146*N$153</f>
        <v>#REF!</v>
      </c>
      <c r="O146" s="216" t="e">
        <f t="shared" si="71"/>
        <v>#REF!</v>
      </c>
      <c r="P146" s="219" t="e">
        <f>SUM(Q146:T146)</f>
        <v>#REF!</v>
      </c>
      <c r="Q146" s="216" t="e">
        <f>L146-G146</f>
        <v>#REF!</v>
      </c>
      <c r="R146" s="216" t="e">
        <f>M146-H146</f>
        <v>#REF!</v>
      </c>
      <c r="S146" s="216" t="e">
        <f t="shared" si="70"/>
        <v>#REF!</v>
      </c>
      <c r="T146" s="216" t="e">
        <f t="shared" si="70"/>
        <v>#REF!</v>
      </c>
    </row>
    <row r="147" spans="5:36" ht="18.75" customHeight="1">
      <c r="E147" s="267" t="s">
        <v>22</v>
      </c>
      <c r="F147" s="216">
        <f>SUM(G147:J147)</f>
        <v>11.466659999999997</v>
      </c>
      <c r="G147" s="216">
        <v>5.5526694303637356</v>
      </c>
      <c r="H147" s="216">
        <v>3.9739917331665398</v>
      </c>
      <c r="I147" s="216">
        <v>7.9613937437718912E-2</v>
      </c>
      <c r="J147" s="216">
        <v>1.8603848990320051</v>
      </c>
      <c r="K147" s="219">
        <v>5.6934899999999997</v>
      </c>
      <c r="L147" s="216" t="e">
        <f>$K147*L$153</f>
        <v>#REF!</v>
      </c>
      <c r="M147" s="216" t="e">
        <f t="shared" si="71"/>
        <v>#REF!</v>
      </c>
      <c r="N147" s="216" t="e">
        <f t="shared" si="71"/>
        <v>#REF!</v>
      </c>
      <c r="O147" s="216" t="e">
        <f t="shared" si="71"/>
        <v>#REF!</v>
      </c>
      <c r="P147" s="219" t="e">
        <f>SUM(Q147:T147)</f>
        <v>#REF!</v>
      </c>
      <c r="Q147" s="216" t="e">
        <f>L147-G147</f>
        <v>#REF!</v>
      </c>
      <c r="R147" s="216" t="e">
        <f t="shared" si="70"/>
        <v>#REF!</v>
      </c>
      <c r="S147" s="216" t="e">
        <f t="shared" si="70"/>
        <v>#REF!</v>
      </c>
      <c r="T147" s="216" t="e">
        <f t="shared" si="70"/>
        <v>#REF!</v>
      </c>
    </row>
    <row r="148" spans="5:36" ht="18.75" customHeight="1">
      <c r="E148" s="267" t="s">
        <v>56</v>
      </c>
      <c r="F148" s="216"/>
      <c r="G148" s="391"/>
      <c r="H148" s="216"/>
      <c r="I148" s="216"/>
      <c r="J148" s="216"/>
      <c r="K148" s="221"/>
      <c r="L148" s="216" t="e">
        <f>$K148*L$153</f>
        <v>#REF!</v>
      </c>
      <c r="M148" s="216" t="e">
        <f t="shared" si="71"/>
        <v>#REF!</v>
      </c>
      <c r="N148" s="216" t="e">
        <f t="shared" si="71"/>
        <v>#REF!</v>
      </c>
      <c r="O148" s="216" t="e">
        <f t="shared" si="71"/>
        <v>#REF!</v>
      </c>
      <c r="P148" s="219" t="e">
        <f>SUM(Q148:T148)</f>
        <v>#REF!</v>
      </c>
      <c r="Q148" s="216" t="e">
        <f t="shared" si="70"/>
        <v>#REF!</v>
      </c>
      <c r="R148" s="216" t="e">
        <f t="shared" si="70"/>
        <v>#REF!</v>
      </c>
      <c r="S148" s="216" t="e">
        <f t="shared" si="70"/>
        <v>#REF!</v>
      </c>
      <c r="T148" s="216" t="e">
        <f t="shared" si="70"/>
        <v>#REF!</v>
      </c>
    </row>
    <row r="149" spans="5:36" ht="21.75" customHeight="1">
      <c r="E149" s="267" t="s">
        <v>23</v>
      </c>
      <c r="F149" s="216">
        <f>SUM(G149:J149)</f>
        <v>0</v>
      </c>
      <c r="G149" s="216"/>
      <c r="H149" s="216"/>
      <c r="I149" s="216"/>
      <c r="J149" s="216"/>
      <c r="K149" s="10"/>
      <c r="L149" s="10"/>
      <c r="M149" s="10"/>
      <c r="N149" s="10"/>
      <c r="O149" s="10"/>
      <c r="P149" s="219">
        <f>SUM(Q149:T149)</f>
        <v>0</v>
      </c>
      <c r="Q149" s="216">
        <f t="shared" si="70"/>
        <v>0</v>
      </c>
      <c r="R149" s="216">
        <f t="shared" si="70"/>
        <v>0</v>
      </c>
      <c r="S149" s="216">
        <f t="shared" si="70"/>
        <v>0</v>
      </c>
      <c r="T149" s="216">
        <f t="shared" si="70"/>
        <v>0</v>
      </c>
    </row>
    <row r="150" spans="5:36">
      <c r="E150"/>
      <c r="F150"/>
      <c r="G150"/>
      <c r="H150"/>
      <c r="I150"/>
      <c r="J150"/>
      <c r="K150"/>
      <c r="L150"/>
      <c r="M150"/>
      <c r="N150"/>
      <c r="O150"/>
      <c r="P150"/>
      <c r="Q150"/>
      <c r="R150"/>
      <c r="S150"/>
      <c r="T150"/>
    </row>
    <row r="151" spans="5:36">
      <c r="E151"/>
      <c r="F151"/>
      <c r="G151"/>
      <c r="H151"/>
      <c r="I151"/>
      <c r="J151"/>
      <c r="K151"/>
      <c r="L151"/>
      <c r="M151"/>
      <c r="N151"/>
      <c r="O151"/>
      <c r="P151"/>
      <c r="Q151"/>
      <c r="R151"/>
      <c r="S151"/>
      <c r="T151"/>
    </row>
    <row r="152" spans="5:36">
      <c r="E152" s="218" t="s">
        <v>177</v>
      </c>
      <c r="F152" s="217"/>
      <c r="G152" s="217"/>
      <c r="H152" s="217"/>
      <c r="I152" s="217"/>
      <c r="J152" s="217"/>
      <c r="K152" s="266" t="e">
        <f>SUM(L152:O152)</f>
        <v>#REF!</v>
      </c>
      <c r="L152" s="266" t="e">
        <f>#REF!+#REF!</f>
        <v>#REF!</v>
      </c>
      <c r="M152" s="266" t="e">
        <f>#REF!+#REF!</f>
        <v>#REF!</v>
      </c>
      <c r="N152" s="266" t="e">
        <f>#REF!</f>
        <v>#REF!</v>
      </c>
      <c r="O152" s="266" t="e">
        <f>#REF!</f>
        <v>#REF!</v>
      </c>
      <c r="P152">
        <f>G60/1000</f>
        <v>25234.542000000001</v>
      </c>
      <c r="Q152" t="s">
        <v>178</v>
      </c>
      <c r="R152"/>
      <c r="S152"/>
      <c r="T152"/>
    </row>
    <row r="153" spans="5:36">
      <c r="E153" s="218" t="s">
        <v>179</v>
      </c>
      <c r="F153" s="217"/>
      <c r="G153" s="5"/>
      <c r="H153" s="5"/>
      <c r="I153" s="5"/>
      <c r="J153" s="5"/>
      <c r="K153" s="326" t="e">
        <f>SUM(L153:O153)</f>
        <v>#REF!</v>
      </c>
      <c r="L153" s="7" t="e">
        <f>L152/$K$152</f>
        <v>#REF!</v>
      </c>
      <c r="M153" s="7" t="e">
        <f>M152/$K$152</f>
        <v>#REF!</v>
      </c>
      <c r="N153" s="7" t="e">
        <f>N152/$K$152</f>
        <v>#REF!</v>
      </c>
      <c r="O153" s="7" t="e">
        <f>O152/$K$152</f>
        <v>#REF!</v>
      </c>
      <c r="P153"/>
      <c r="Q153"/>
      <c r="R153"/>
      <c r="S153"/>
      <c r="T153"/>
    </row>
    <row r="155" spans="5:36">
      <c r="S155" s="136">
        <v>143.51499000000001</v>
      </c>
    </row>
    <row r="156" spans="5:36">
      <c r="L156" s="220"/>
    </row>
  </sheetData>
  <mergeCells count="71">
    <mergeCell ref="AJ41:AJ42"/>
    <mergeCell ref="AK41:AK42"/>
    <mergeCell ref="AL41:AL42"/>
    <mergeCell ref="L42:L43"/>
    <mergeCell ref="M42:M43"/>
    <mergeCell ref="N42:N43"/>
    <mergeCell ref="O42:O43"/>
    <mergeCell ref="P42:P43"/>
    <mergeCell ref="Q42:Q43"/>
    <mergeCell ref="R42:R43"/>
    <mergeCell ref="S42:S43"/>
    <mergeCell ref="AL36:AL37"/>
    <mergeCell ref="K36:K37"/>
    <mergeCell ref="L36:L37"/>
    <mergeCell ref="M36:M37"/>
    <mergeCell ref="AJ24:AJ25"/>
    <mergeCell ref="AJ36:AJ37"/>
    <mergeCell ref="AK36:AK37"/>
    <mergeCell ref="S36:S37"/>
    <mergeCell ref="N36:N37"/>
    <mergeCell ref="O36:O37"/>
    <mergeCell ref="P36:P37"/>
    <mergeCell ref="Q36:Q37"/>
    <mergeCell ref="R36:R37"/>
    <mergeCell ref="P24:P25"/>
    <mergeCell ref="Q24:Q25"/>
    <mergeCell ref="AL24:AL25"/>
    <mergeCell ref="V112:AH112"/>
    <mergeCell ref="G111:S111"/>
    <mergeCell ref="AN24:AN25"/>
    <mergeCell ref="AM36:AM37"/>
    <mergeCell ref="AN36:AN37"/>
    <mergeCell ref="AM41:AM42"/>
    <mergeCell ref="AN41:AN42"/>
    <mergeCell ref="AM24:AM25"/>
    <mergeCell ref="G24:G25"/>
    <mergeCell ref="H24:H25"/>
    <mergeCell ref="I24:I25"/>
    <mergeCell ref="K42:K43"/>
    <mergeCell ref="G47:G48"/>
    <mergeCell ref="H36:H37"/>
    <mergeCell ref="I36:I37"/>
    <mergeCell ref="J36:J37"/>
    <mergeCell ref="S24:S25"/>
    <mergeCell ref="N24:N25"/>
    <mergeCell ref="O24:O25"/>
    <mergeCell ref="E111:E113"/>
    <mergeCell ref="F111:F113"/>
    <mergeCell ref="G112:S112"/>
    <mergeCell ref="E24:E25"/>
    <mergeCell ref="F24:F25"/>
    <mergeCell ref="E52:E53"/>
    <mergeCell ref="E47:E48"/>
    <mergeCell ref="E36:E37"/>
    <mergeCell ref="E42:E43"/>
    <mergeCell ref="G36:G37"/>
    <mergeCell ref="H42:H43"/>
    <mergeCell ref="I42:I43"/>
    <mergeCell ref="J42:J43"/>
    <mergeCell ref="J24:J25"/>
    <mergeCell ref="K24:K25"/>
    <mergeCell ref="L24:L25"/>
    <mergeCell ref="M24:M25"/>
    <mergeCell ref="R24:R25"/>
    <mergeCell ref="G7:S7"/>
    <mergeCell ref="V7:AH7"/>
    <mergeCell ref="D4:F4"/>
    <mergeCell ref="D6:D9"/>
    <mergeCell ref="E6:E9"/>
    <mergeCell ref="F6:F9"/>
    <mergeCell ref="G6:AH6"/>
  </mergeCells>
  <dataValidations disablePrompts="1" count="2">
    <dataValidation allowBlank="1" showInputMessage="1" showErrorMessage="1" prompt="Открыть/скрыть строки двойным нажатием" sqref="IH65443 G5 V5 WWG5 WMK5 WCO5 VSS5 VIW5 UZA5 UPE5 UFI5 TVM5 TLQ5 TBU5 SRY5 SIC5 RYG5 ROK5 REO5 QUS5 QKW5 QBA5 PRE5 PHI5 OXM5 ONQ5 ODU5 NTY5 NKC5 NAG5 MQK5 MGO5 LWS5 LMW5 LDA5 KTE5 KJI5 JZM5 JPQ5 JFU5 IVY5 IMC5 ICG5 HSK5 HIO5 GYS5 GOW5 GFA5 FVE5 FLI5 FBM5 ERQ5 EHU5 DXY5 DOC5 DEG5 CUK5 CKO5 CAS5 BQW5 BHA5 AXE5 ANI5 ADM5 TQ5 JU5 WVT5 WLX5 WCB5 VSF5 VIJ5 UYN5 UOR5 UEV5 TUZ5 TLD5 TBH5 SRL5 SHP5 RXT5 RNX5 REB5 QUF5 QKJ5 QAN5 PQR5 PGV5 OWZ5 OND5 ODH5 NTL5 NJP5 MZT5 MPX5 MGB5 LWF5 LMJ5 LCN5 KSR5 KIV5 JYZ5 JPD5 JFH5 IVL5 ILP5 IBT5 HRX5 HIB5 GYF5 GOJ5 GEN5 FUR5 FKV5 FAZ5 ERD5 EHH5 DXL5 DNP5 DDT5 CTX5 CKB5 CAF5 BQJ5 BGN5 AWR5 AMV5 ACZ5 TD5 JH5 WTT5 WJX5 WAB5 VQF5 VGJ5 UWN5 UMR5 UCV5 TSZ5 TJD5 SZH5 SPL5 SFP5 RVT5 RLX5 RCB5 QSF5 QIJ5 PYN5 POR5 PEV5 OUZ5 OLD5 OBH5 NRL5 NHP5 MXT5 MNX5 MEB5 LUF5 LKJ5 LAN5 KQR5 KGV5 JWZ5 JND5 JDH5 ITL5 IJP5 HZT5 HPX5 HGB5 GWF5 GMJ5 GCN5 FSR5 FIV5 EYZ5 EPD5 EFH5 DVL5 DLP5 DBT5 CRX5 CIB5 BYF5 BOJ5 BEN5 AUR5 AKV5 AAZ5 RD5 HH5 WVG5 WLK5 WBO5 VRS5 VHW5 UYA5 UOE5 UEI5 TUM5 TKQ5 TAU5 SQY5 SHC5 RXG5 RNK5 RDO5 QTS5 QJW5 QAA5 PQE5 PGI5 OWM5 OMQ5 OCU5 NSY5 NJC5 MZG5 MPK5 MFO5 LVS5 LLW5 LCA5 KSE5 KII5 JYM5 JOQ5 JEU5 IUY5 ILC5 IBG5 HRK5 HHO5 GXS5 GNW5 GEA5 FUE5 FKI5 FAM5 EQQ5 EGU5 DWY5 DNC5 DDG5 CTK5 CJO5 BZS5 BPW5 BGA5 AWE5 AMI5 ACM5 SQ5 IU5 WUG5 WKK5 WAO5 VQS5 VGW5 UXA5 UNE5 UDI5 TTM5 TJQ5 SZU5 SPY5 SGC5 RWG5 RMK5 RCO5 QSS5 QIW5 PZA5 PPE5 PFI5 OVM5 OLQ5 OBU5 NRY5 NIC5 MYG5 MOK5 MEO5 LUS5 LKW5 LBA5 KRE5 KHI5 JXM5 JNQ5 JDU5 ITY5 IKC5 IAG5 HQK5 HGO5 GWS5 GMW5 GDA5 FTE5 FJI5 EZM5 EPQ5 EFU5 DVY5 DMC5 DCG5 CSK5 CIO5 BYS5 BOW5 BFA5 AVE5 ALI5 ABM5 RQ5 HU5 WUT5 WKX5 WBB5 VRF5 VHJ5 UXN5 UNR5 UDV5 TTZ5 TKD5 TAH5 SQL5 SGP5 RWT5 RMX5 RDB5 QTF5 QJJ5 PZN5 PPR5 PFV5 OVZ5 OMD5 OCH5 NSL5 NIP5 MYT5 MOX5 MFB5 LVF5 LLJ5 LBN5 KRR5 KHV5 JXZ5 JOD5 JEH5 IUL5 IKP5 IAT5 HQX5 HHB5 GXF5 GNJ5 GDN5 FTR5 FJV5 EZZ5 EQD5 EGH5 DWL5 DMP5 DCT5 CSX5 CJB5 BZF5 BPJ5 BFN5 AVR5 ALV5 ABZ5 SD5 IH5 G982961 G917425 G851889 G786353 G720817 G655281 G589745 G524209 G458673 G393137 G327601 G262065 G196529 G130993 G65457 V982947 V917411 V851875 V786339 V720803 V655267 V589731 V524195 V458659 V393123 V327587 V262051 V196515 V130979 V65443 WWG982947 WMK982947 WCO982947 VSS982947 VIW982947 UZA982947 UPE982947 UFI982947 TVM982947 TLQ982947 TBU982947 SRY982947 SIC982947 RYG982947 ROK982947 REO982947 QUS982947 QKW982947 QBA982947 PRE982947 PHI982947 OXM982947 ONQ982947 ODU982947 NTY982947 NKC982947 NAG982947 MQK982947 MGO982947 LWS982947 LMW982947 LDA982947 KTE982947 KJI982947 JZM982947 JPQ982947 JFU982947 IVY982947 IMC982947 ICG982947 HSK982947 HIO982947 GYS982947 GOW982947 GFA982947 FVE982947 FLI982947 FBM982947 ERQ982947 EHU982947 DXY982947 DOC982947 DEG982947 CUK982947 CKO982947 CAS982947 BQW982947 BHA982947 AXE982947 ANI982947 ADM982947 TQ982947 JU982947 WWG917411 WMK917411 WCO917411 VSS917411 VIW917411 UZA917411 UPE917411 UFI917411 TVM917411 TLQ917411 TBU917411 SRY917411 SIC917411 RYG917411 ROK917411 REO917411 QUS917411 QKW917411 QBA917411 PRE917411 PHI917411 OXM917411 ONQ917411 ODU917411 NTY917411 NKC917411 NAG917411 MQK917411 MGO917411 LWS917411 LMW917411 LDA917411 KTE917411 KJI917411 JZM917411 JPQ917411 JFU917411 IVY917411 IMC917411 ICG917411 HSK917411 HIO917411 GYS917411 GOW917411 GFA917411 FVE917411 FLI917411 FBM917411 ERQ917411 EHU917411 DXY917411 DOC917411 DEG917411 CUK917411 CKO917411 CAS917411 BQW917411 BHA917411 AXE917411 ANI917411 ADM917411 TQ917411 JU917411 WWG851875 WMK851875 WCO851875 VSS851875 VIW851875 UZA851875 UPE851875 UFI851875 TVM851875 TLQ851875 TBU851875 SRY851875 SIC851875 RYG851875 ROK851875 REO851875 QUS851875 QKW851875 QBA851875 PRE851875 PHI851875 OXM851875 ONQ851875 ODU851875 NTY851875 NKC851875 NAG851875 MQK851875 MGO851875 LWS851875 LMW851875 LDA851875 KTE851875 KJI851875 JZM851875 JPQ851875 JFU851875 IVY851875 IMC851875 ICG851875 HSK851875 HIO851875 GYS851875 GOW851875 GFA851875 FVE851875 FLI851875 FBM851875 ERQ851875 EHU851875 DXY851875 DOC851875 DEG851875 CUK851875 CKO851875 CAS851875 BQW851875 BHA851875 AXE851875 ANI851875 ADM851875 TQ851875 JU851875 WWG786339 WMK786339 WCO786339 VSS786339 VIW786339 UZA786339 UPE786339 UFI786339 TVM786339 TLQ786339 TBU786339 SRY786339 SIC786339 RYG786339 ROK786339 REO786339 QUS786339 QKW786339 QBA786339 PRE786339 PHI786339 OXM786339 ONQ786339 ODU786339 NTY786339 NKC786339 NAG786339 MQK786339 MGO786339 LWS786339 LMW786339 LDA786339 KTE786339 KJI786339 JZM786339 JPQ786339 JFU786339 IVY786339 IMC786339 ICG786339 HSK786339 HIO786339 GYS786339 GOW786339 GFA786339 FVE786339 FLI786339 FBM786339 ERQ786339 EHU786339 DXY786339 DOC786339 DEG786339 CUK786339 CKO786339 CAS786339 BQW786339 BHA786339 AXE786339 ANI786339 ADM786339 TQ786339 JU786339 WWG720803 WMK720803 WCO720803 VSS720803 VIW720803 UZA720803 UPE720803 UFI720803 TVM720803 TLQ720803 TBU720803 SRY720803 SIC720803 RYG720803 ROK720803 REO720803 QUS720803 QKW720803 QBA720803 PRE720803 PHI720803 OXM720803 ONQ720803 ODU720803 NTY720803 NKC720803 NAG720803 MQK720803 MGO720803 LWS720803 LMW720803 LDA720803 KTE720803 KJI720803 JZM720803 JPQ720803 JFU720803 IVY720803 IMC720803 ICG720803 HSK720803 HIO720803 GYS720803 GOW720803 GFA720803 FVE720803 FLI720803 FBM720803 ERQ720803 EHU720803 DXY720803 DOC720803 DEG720803 CUK720803 CKO720803 CAS720803 BQW720803 BHA720803 AXE720803 ANI720803 ADM720803 TQ720803 JU720803 WWG655267 WMK655267 WCO655267 VSS655267 VIW655267 UZA655267 UPE655267 UFI655267 TVM655267 TLQ655267 TBU655267 SRY655267 SIC655267 RYG655267 ROK655267 REO655267 QUS655267 QKW655267 QBA655267 PRE655267 PHI655267 OXM655267 ONQ655267 ODU655267 NTY655267 NKC655267 NAG655267 MQK655267 MGO655267 LWS655267 LMW655267 LDA655267 KTE655267 KJI655267 JZM655267 JPQ655267 JFU655267 IVY655267 IMC655267 ICG655267 HSK655267 HIO655267 GYS655267 GOW655267 GFA655267 FVE655267 FLI655267 FBM655267 ERQ655267 EHU655267 DXY655267 DOC655267 DEG655267 CUK655267 CKO655267 CAS655267 BQW655267 BHA655267 AXE655267 ANI655267 ADM655267 TQ655267 JU655267 WWG589731 WMK589731 WCO589731 VSS589731 VIW589731 UZA589731 UPE589731 UFI589731 TVM589731 TLQ589731 TBU589731 SRY589731 SIC589731 RYG589731 ROK589731 REO589731 QUS589731 QKW589731 QBA589731 PRE589731 PHI589731 OXM589731 ONQ589731 ODU589731 NTY589731 NKC589731 NAG589731 MQK589731 MGO589731 LWS589731 LMW589731 LDA589731 KTE589731 KJI589731 JZM589731 JPQ589731 JFU589731 IVY589731 IMC589731 ICG589731 HSK589731 HIO589731 GYS589731 GOW589731 GFA589731 FVE589731 FLI589731 FBM589731 ERQ589731 EHU589731 DXY589731 DOC589731 DEG589731 CUK589731 CKO589731 CAS589731 BQW589731 BHA589731 AXE589731 ANI589731 ADM589731 TQ589731 JU589731 WWG524195 WMK524195 WCO524195 VSS524195 VIW524195 UZA524195 UPE524195 UFI524195 TVM524195 TLQ524195 TBU524195 SRY524195 SIC524195 RYG524195 ROK524195 REO524195 QUS524195 QKW524195 QBA524195 PRE524195 PHI524195 OXM524195 ONQ524195 ODU524195 NTY524195 NKC524195 NAG524195 MQK524195 MGO524195 LWS524195 LMW524195 LDA524195 KTE524195 KJI524195 JZM524195 JPQ524195 JFU524195 IVY524195 IMC524195 ICG524195 HSK524195 HIO524195 GYS524195 GOW524195 GFA524195 FVE524195 FLI524195 FBM524195 ERQ524195 EHU524195 DXY524195 DOC524195 DEG524195 CUK524195 CKO524195 CAS524195 BQW524195 BHA524195 AXE524195 ANI524195 ADM524195 TQ524195 JU524195 WWG458659 WMK458659 WCO458659 VSS458659 VIW458659 UZA458659 UPE458659 UFI458659 TVM458659 TLQ458659 TBU458659 SRY458659 SIC458659 RYG458659 ROK458659 REO458659 QUS458659 QKW458659 QBA458659 PRE458659 PHI458659 OXM458659 ONQ458659 ODU458659 NTY458659 NKC458659 NAG458659 MQK458659 MGO458659 LWS458659 LMW458659 LDA458659 KTE458659 KJI458659 JZM458659 JPQ458659 JFU458659 IVY458659 IMC458659 ICG458659 HSK458659 HIO458659 GYS458659 GOW458659 GFA458659 FVE458659 FLI458659 FBM458659 ERQ458659 EHU458659 DXY458659 DOC458659 DEG458659 CUK458659 CKO458659 CAS458659 BQW458659 BHA458659 AXE458659 ANI458659 ADM458659 TQ458659 JU458659 WWG393123 WMK393123 WCO393123 VSS393123 VIW393123 UZA393123 UPE393123 UFI393123 TVM393123 TLQ393123 TBU393123 SRY393123 SIC393123 RYG393123 ROK393123 REO393123 QUS393123 QKW393123 QBA393123 PRE393123 PHI393123 OXM393123 ONQ393123 ODU393123 NTY393123 NKC393123 NAG393123 MQK393123 MGO393123 LWS393123 LMW393123 LDA393123 KTE393123 KJI393123 JZM393123 JPQ393123 JFU393123 IVY393123 IMC393123 ICG393123 HSK393123 HIO393123 GYS393123 GOW393123 GFA393123 FVE393123 FLI393123 FBM393123 ERQ393123 EHU393123 DXY393123 DOC393123 DEG393123 CUK393123 CKO393123 CAS393123 BQW393123 BHA393123 AXE393123 ANI393123 ADM393123 TQ393123 JU393123 WWG327587 WMK327587 WCO327587 VSS327587 VIW327587 UZA327587 UPE327587 UFI327587 TVM327587 TLQ327587 TBU327587 SRY327587 SIC327587 RYG327587 ROK327587 REO327587 QUS327587 QKW327587 QBA327587 PRE327587 PHI327587 OXM327587 ONQ327587 ODU327587 NTY327587 NKC327587 NAG327587 MQK327587 MGO327587 LWS327587 LMW327587 LDA327587 KTE327587 KJI327587 JZM327587 JPQ327587 JFU327587 IVY327587 IMC327587 ICG327587 HSK327587 HIO327587 GYS327587 GOW327587 GFA327587 FVE327587 FLI327587 FBM327587 ERQ327587 EHU327587 DXY327587 DOC327587 DEG327587 CUK327587 CKO327587 CAS327587 BQW327587 BHA327587 AXE327587 ANI327587 ADM327587 TQ327587 JU327587 WWG262051 WMK262051 WCO262051 VSS262051 VIW262051 UZA262051 UPE262051 UFI262051 TVM262051 TLQ262051 TBU262051 SRY262051 SIC262051 RYG262051 ROK262051 REO262051 QUS262051 QKW262051 QBA262051 PRE262051 PHI262051 OXM262051 ONQ262051 ODU262051 NTY262051 NKC262051 NAG262051 MQK262051 MGO262051 LWS262051 LMW262051 LDA262051 KTE262051 KJI262051 JZM262051 JPQ262051 JFU262051 IVY262051 IMC262051 ICG262051 HSK262051 HIO262051 GYS262051 GOW262051 GFA262051 FVE262051 FLI262051 FBM262051 ERQ262051 EHU262051 DXY262051 DOC262051 DEG262051 CUK262051 CKO262051 CAS262051 BQW262051 BHA262051 AXE262051 ANI262051 ADM262051 TQ262051 JU262051 WWG196515 WMK196515 WCO196515 VSS196515 VIW196515 UZA196515 UPE196515 UFI196515 TVM196515 TLQ196515 TBU196515 SRY196515 SIC196515 RYG196515 ROK196515 REO196515 QUS196515 QKW196515 QBA196515 PRE196515 PHI196515 OXM196515 ONQ196515 ODU196515 NTY196515 NKC196515 NAG196515 MQK196515 MGO196515 LWS196515 LMW196515 LDA196515 KTE196515 KJI196515 JZM196515 JPQ196515 JFU196515 IVY196515 IMC196515 ICG196515 HSK196515 HIO196515 GYS196515 GOW196515 GFA196515 FVE196515 FLI196515 FBM196515 ERQ196515 EHU196515 DXY196515 DOC196515 DEG196515 CUK196515 CKO196515 CAS196515 BQW196515 BHA196515 AXE196515 ANI196515 ADM196515 TQ196515 JU196515 WWG130979 WMK130979 WCO130979 VSS130979 VIW130979 UZA130979 UPE130979 UFI130979 TVM130979 TLQ130979 TBU130979 SRY130979 SIC130979 RYG130979 ROK130979 REO130979 QUS130979 QKW130979 QBA130979 PRE130979 PHI130979 OXM130979 ONQ130979 ODU130979 NTY130979 NKC130979 NAG130979 MQK130979 MGO130979 LWS130979 LMW130979 LDA130979 KTE130979 KJI130979 JZM130979 JPQ130979 JFU130979 IVY130979 IMC130979 ICG130979 HSK130979 HIO130979 GYS130979 GOW130979 GFA130979 FVE130979 FLI130979 FBM130979 ERQ130979 EHU130979 DXY130979 DOC130979 DEG130979 CUK130979 CKO130979 CAS130979 BQW130979 BHA130979 AXE130979 ANI130979 ADM130979 TQ130979 JU130979 WWG65443 WMK65443 WCO65443 VSS65443 VIW65443 UZA65443 UPE65443 UFI65443 TVM65443 TLQ65443 TBU65443 SRY65443 SIC65443 RYG65443 ROK65443 REO65443 QUS65443 QKW65443 QBA65443 PRE65443 PHI65443 OXM65443 ONQ65443 ODU65443 NTY65443 NKC65443 NAG65443 MQK65443 MGO65443 LWS65443 LMW65443 LDA65443 KTE65443 KJI65443 JZM65443 JPQ65443 JFU65443 IVY65443 IMC65443 ICG65443 HSK65443 HIO65443 GYS65443 GOW65443 GFA65443 FVE65443 FLI65443 FBM65443 ERQ65443 EHU65443 DXY65443 DOC65443 DEG65443 CUK65443 CKO65443 CAS65443 BQW65443 BHA65443 AXE65443 ANI65443 ADM65443 TQ65443 JU65443 WVT982947 WLX982947 WCB982947 VSF982947 VIJ982947 UYN982947 UOR982947 UEV982947 TUZ982947 TLD982947 TBH982947 SRL982947 SHP982947 RXT982947 RNX982947 REB982947 QUF982947 QKJ982947 QAN982947 PQR982947 PGV982947 OWZ982947 OND982947 ODH982947 NTL982947 NJP982947 MZT982947 MPX982947 MGB982947 LWF982947 LMJ982947 LCN982947 KSR982947 KIV982947 JYZ982947 JPD982947 JFH982947 IVL982947 ILP982947 IBT982947 HRX982947 HIB982947 GYF982947 GOJ982947 GEN982947 FUR982947 FKV982947 FAZ982947 ERD982947 EHH982947 DXL982947 DNP982947 DDT982947 CTX982947 CKB982947 CAF982947 BQJ982947 BGN982947 AWR982947 AMV982947 ACZ982947 TD982947 JH982947 WVT917411 WLX917411 WCB917411 VSF917411 VIJ917411 UYN917411 UOR917411 UEV917411 TUZ917411 TLD917411 TBH917411 SRL917411 SHP917411 RXT917411 RNX917411 REB917411 QUF917411 QKJ917411 QAN917411 PQR917411 PGV917411 OWZ917411 OND917411 ODH917411 NTL917411 NJP917411 MZT917411 MPX917411 MGB917411 LWF917411 LMJ917411 LCN917411 KSR917411 KIV917411 JYZ917411 JPD917411 JFH917411 IVL917411 ILP917411 IBT917411 HRX917411 HIB917411 GYF917411 GOJ917411 GEN917411 FUR917411 FKV917411 FAZ917411 ERD917411 EHH917411 DXL917411 DNP917411 DDT917411 CTX917411 CKB917411 CAF917411 BQJ917411 BGN917411 AWR917411 AMV917411 ACZ917411 TD917411 JH917411 WVT851875 WLX851875 WCB851875 VSF851875 VIJ851875 UYN851875 UOR851875 UEV851875 TUZ851875 TLD851875 TBH851875 SRL851875 SHP851875 RXT851875 RNX851875 REB851875 QUF851875 QKJ851875 QAN851875 PQR851875 PGV851875 OWZ851875 OND851875 ODH851875 NTL851875 NJP851875 MZT851875 MPX851875 MGB851875 LWF851875 LMJ851875 LCN851875 KSR851875 KIV851875 JYZ851875 JPD851875 JFH851875 IVL851875 ILP851875 IBT851875 HRX851875 HIB851875 GYF851875 GOJ851875 GEN851875 FUR851875 FKV851875 FAZ851875 ERD851875 EHH851875 DXL851875 DNP851875 DDT851875 CTX851875 CKB851875 CAF851875 BQJ851875 BGN851875 AWR851875 AMV851875 ACZ851875 TD851875 JH851875 WVT786339 WLX786339 WCB786339 VSF786339 VIJ786339 UYN786339 UOR786339 UEV786339 TUZ786339 TLD786339 TBH786339 SRL786339 SHP786339 RXT786339 RNX786339 REB786339 QUF786339 QKJ786339 QAN786339 PQR786339 PGV786339 OWZ786339 OND786339 ODH786339 NTL786339 NJP786339 MZT786339 MPX786339 MGB786339 LWF786339 LMJ786339 LCN786339 KSR786339 KIV786339 JYZ786339 JPD786339 JFH786339 IVL786339 ILP786339 IBT786339 HRX786339 HIB786339 GYF786339 GOJ786339 GEN786339 FUR786339 FKV786339 FAZ786339 ERD786339 EHH786339 DXL786339 DNP786339 DDT786339 CTX786339 CKB786339 CAF786339 BQJ786339 BGN786339 AWR786339 AMV786339 ACZ786339 TD786339 JH786339 WVT720803 WLX720803 WCB720803 VSF720803 VIJ720803 UYN720803 UOR720803 UEV720803 TUZ720803 TLD720803 TBH720803 SRL720803 SHP720803 RXT720803 RNX720803 REB720803 QUF720803 QKJ720803 QAN720803 PQR720803 PGV720803 OWZ720803 OND720803 ODH720803 NTL720803 NJP720803 MZT720803 MPX720803 MGB720803 LWF720803 LMJ720803 LCN720803 KSR720803 KIV720803 JYZ720803 JPD720803 JFH720803 IVL720803 ILP720803 IBT720803 HRX720803 HIB720803 GYF720803 GOJ720803 GEN720803 FUR720803 FKV720803 FAZ720803 ERD720803 EHH720803 DXL720803 DNP720803 DDT720803 CTX720803 CKB720803 CAF720803 BQJ720803 BGN720803 AWR720803 AMV720803 ACZ720803 TD720803 JH720803 WVT655267 WLX655267 WCB655267 VSF655267 VIJ655267 UYN655267 UOR655267 UEV655267 TUZ655267 TLD655267 TBH655267 SRL655267 SHP655267 RXT655267 RNX655267 REB655267 QUF655267 QKJ655267 QAN655267 PQR655267 PGV655267 OWZ655267 OND655267 ODH655267 NTL655267 NJP655267 MZT655267 MPX655267 MGB655267 LWF655267 LMJ655267 LCN655267 KSR655267 KIV655267 JYZ655267 JPD655267 JFH655267 IVL655267 ILP655267 IBT655267 HRX655267 HIB655267 GYF655267 GOJ655267 GEN655267 FUR655267 FKV655267 FAZ655267 ERD655267 EHH655267 DXL655267 DNP655267 DDT655267 CTX655267 CKB655267 CAF655267 BQJ655267 BGN655267 AWR655267 AMV655267 ACZ655267 TD655267 JH655267 WVT589731 WLX589731 WCB589731 VSF589731 VIJ589731 UYN589731 UOR589731 UEV589731 TUZ589731 TLD589731 TBH589731 SRL589731 SHP589731 RXT589731 RNX589731 REB589731 QUF589731 QKJ589731 QAN589731 PQR589731 PGV589731 OWZ589731 OND589731 ODH589731 NTL589731 NJP589731 MZT589731 MPX589731 MGB589731 LWF589731 LMJ589731 LCN589731 KSR589731 KIV589731 JYZ589731 JPD589731 JFH589731 IVL589731 ILP589731 IBT589731 HRX589731 HIB589731 GYF589731 GOJ589731 GEN589731 FUR589731 FKV589731 FAZ589731 ERD589731 EHH589731 DXL589731 DNP589731 DDT589731 CTX589731 CKB589731 CAF589731 BQJ589731 BGN589731 AWR589731 AMV589731 ACZ589731 TD589731 JH589731 WVT524195 WLX524195 WCB524195 VSF524195 VIJ524195 UYN524195 UOR524195 UEV524195 TUZ524195 TLD524195 TBH524195 SRL524195 SHP524195 RXT524195 RNX524195 REB524195 QUF524195 QKJ524195 QAN524195 PQR524195 PGV524195 OWZ524195 OND524195 ODH524195 NTL524195 NJP524195 MZT524195 MPX524195 MGB524195 LWF524195 LMJ524195 LCN524195 KSR524195 KIV524195 JYZ524195 JPD524195 JFH524195 IVL524195 ILP524195 IBT524195 HRX524195 HIB524195 GYF524195 GOJ524195 GEN524195 FUR524195 FKV524195 FAZ524195 ERD524195 EHH524195 DXL524195 DNP524195 DDT524195 CTX524195 CKB524195 CAF524195 BQJ524195 BGN524195 AWR524195 AMV524195 ACZ524195 TD524195 JH524195 WVT458659 WLX458659 WCB458659 VSF458659 VIJ458659 UYN458659 UOR458659 UEV458659 TUZ458659 TLD458659 TBH458659 SRL458659 SHP458659 RXT458659 RNX458659 REB458659 QUF458659 QKJ458659 QAN458659 PQR458659 PGV458659 OWZ458659 OND458659 ODH458659 NTL458659 NJP458659 MZT458659 MPX458659 MGB458659 LWF458659 LMJ458659 LCN458659 KSR458659 KIV458659 JYZ458659 JPD458659 JFH458659 IVL458659 ILP458659 IBT458659 HRX458659 HIB458659 GYF458659 GOJ458659 GEN458659 FUR458659 FKV458659 FAZ458659 ERD458659 EHH458659 DXL458659 DNP458659 DDT458659 CTX458659 CKB458659 CAF458659 BQJ458659 BGN458659 AWR458659 AMV458659 ACZ458659 TD458659 JH458659 WVT393123 WLX393123 WCB393123 VSF393123 VIJ393123 UYN393123 UOR393123 UEV393123 TUZ393123 TLD393123 TBH393123 SRL393123 SHP393123 RXT393123 RNX393123 REB393123 QUF393123 QKJ393123 QAN393123 PQR393123 PGV393123 OWZ393123 OND393123 ODH393123 NTL393123 NJP393123 MZT393123 MPX393123 MGB393123 LWF393123 LMJ393123 LCN393123 KSR393123 KIV393123 JYZ393123 JPD393123 JFH393123 IVL393123 ILP393123 IBT393123 HRX393123 HIB393123 GYF393123 GOJ393123 GEN393123 FUR393123 FKV393123 FAZ393123 ERD393123 EHH393123 DXL393123 DNP393123 DDT393123 CTX393123 CKB393123 CAF393123 BQJ393123 BGN393123 AWR393123 AMV393123 ACZ393123 TD393123 JH393123 WVT327587 WLX327587 WCB327587 VSF327587 VIJ327587 UYN327587 UOR327587 UEV327587 TUZ327587 TLD327587 TBH327587 SRL327587 SHP327587 RXT327587 RNX327587 REB327587 QUF327587 QKJ327587 QAN327587 PQR327587 PGV327587 OWZ327587 OND327587 ODH327587 NTL327587 NJP327587 MZT327587 MPX327587 MGB327587 LWF327587 LMJ327587 LCN327587 KSR327587 KIV327587 JYZ327587 JPD327587 JFH327587 IVL327587 ILP327587 IBT327587 HRX327587 HIB327587 GYF327587 GOJ327587 GEN327587 FUR327587 FKV327587 FAZ327587 ERD327587 EHH327587 DXL327587 DNP327587 DDT327587 CTX327587 CKB327587 CAF327587 BQJ327587 BGN327587 AWR327587 AMV327587 ACZ327587 TD327587 JH327587 WVT262051 WLX262051 WCB262051 VSF262051 VIJ262051 UYN262051 UOR262051 UEV262051 TUZ262051 TLD262051 TBH262051 SRL262051 SHP262051 RXT262051 RNX262051 REB262051 QUF262051 QKJ262051 QAN262051 PQR262051 PGV262051 OWZ262051 OND262051 ODH262051 NTL262051 NJP262051 MZT262051 MPX262051 MGB262051 LWF262051 LMJ262051 LCN262051 KSR262051 KIV262051 JYZ262051 JPD262051 JFH262051 IVL262051 ILP262051 IBT262051 HRX262051 HIB262051 GYF262051 GOJ262051 GEN262051 FUR262051 FKV262051 FAZ262051 ERD262051 EHH262051 DXL262051 DNP262051 DDT262051 CTX262051 CKB262051 CAF262051 BQJ262051 BGN262051 AWR262051 AMV262051 ACZ262051 TD262051 JH262051 WVT196515 WLX196515 WCB196515 VSF196515 VIJ196515 UYN196515 UOR196515 UEV196515 TUZ196515 TLD196515 TBH196515 SRL196515 SHP196515 RXT196515 RNX196515 REB196515 QUF196515 QKJ196515 QAN196515 PQR196515 PGV196515 OWZ196515 OND196515 ODH196515 NTL196515 NJP196515 MZT196515 MPX196515 MGB196515 LWF196515 LMJ196515 LCN196515 KSR196515 KIV196515 JYZ196515 JPD196515 JFH196515 IVL196515 ILP196515 IBT196515 HRX196515 HIB196515 GYF196515 GOJ196515 GEN196515 FUR196515 FKV196515 FAZ196515 ERD196515 EHH196515 DXL196515 DNP196515 DDT196515 CTX196515 CKB196515 CAF196515 BQJ196515 BGN196515 AWR196515 AMV196515 ACZ196515 TD196515 JH196515 WVT130979 WLX130979 WCB130979 VSF130979 VIJ130979 UYN130979 UOR130979 UEV130979 TUZ130979 TLD130979 TBH130979 SRL130979 SHP130979 RXT130979 RNX130979 REB130979 QUF130979 QKJ130979 QAN130979 PQR130979 PGV130979 OWZ130979 OND130979 ODH130979 NTL130979 NJP130979 MZT130979 MPX130979 MGB130979 LWF130979 LMJ130979 LCN130979 KSR130979 KIV130979 JYZ130979 JPD130979 JFH130979 IVL130979 ILP130979 IBT130979 HRX130979 HIB130979 GYF130979 GOJ130979 GEN130979 FUR130979 FKV130979 FAZ130979 ERD130979 EHH130979 DXL130979 DNP130979 DDT130979 CTX130979 CKB130979 CAF130979 BQJ130979 BGN130979 AWR130979 AMV130979 ACZ130979 TD130979 JH130979 WVT65443 WLX65443 WCB65443 VSF65443 VIJ65443 UYN65443 UOR65443 UEV65443 TUZ65443 TLD65443 TBH65443 SRL65443 SHP65443 RXT65443 RNX65443 REB65443 QUF65443 QKJ65443 QAN65443 PQR65443 PGV65443 OWZ65443 OND65443 ODH65443 NTL65443 NJP65443 MZT65443 MPX65443 MGB65443 LWF65443 LMJ65443 LCN65443 KSR65443 KIV65443 JYZ65443 JPD65443 JFH65443 IVL65443 ILP65443 IBT65443 HRX65443 HIB65443 GYF65443 GOJ65443 GEN65443 FUR65443 FKV65443 FAZ65443 ERD65443 EHH65443 DXL65443 DNP65443 DDT65443 CTX65443 CKB65443 CAF65443 BQJ65443 BGN65443 AWR65443 AMV65443 ACZ65443 TD65443 JH65443 WTT982947 WJX982947 WAB982947 VQF982947 VGJ982947 UWN982947 UMR982947 UCV982947 TSZ982947 TJD982947 SZH982947 SPL982947 SFP982947 RVT982947 RLX982947 RCB982947 QSF982947 QIJ982947 PYN982947 POR982947 PEV982947 OUZ982947 OLD982947 OBH982947 NRL982947 NHP982947 MXT982947 MNX982947 MEB982947 LUF982947 LKJ982947 LAN982947 KQR982947 KGV982947 JWZ982947 JND982947 JDH982947 ITL982947 IJP982947 HZT982947 HPX982947 HGB982947 GWF982947 GMJ982947 GCN982947 FSR982947 FIV982947 EYZ982947 EPD982947 EFH982947 DVL982947 DLP982947 DBT982947 CRX982947 CIB982947 BYF982947 BOJ982947 BEN982947 AUR982947 AKV982947 AAZ982947 RD982947 HH982947 WTT917411 WJX917411 WAB917411 VQF917411 VGJ917411 UWN917411 UMR917411 UCV917411 TSZ917411 TJD917411 SZH917411 SPL917411 SFP917411 RVT917411 RLX917411 RCB917411 QSF917411 QIJ917411 PYN917411 POR917411 PEV917411 OUZ917411 OLD917411 OBH917411 NRL917411 NHP917411 MXT917411 MNX917411 MEB917411 LUF917411 LKJ917411 LAN917411 KQR917411 KGV917411 JWZ917411 JND917411 JDH917411 ITL917411 IJP917411 HZT917411 HPX917411 HGB917411 GWF917411 GMJ917411 GCN917411 FSR917411 FIV917411 EYZ917411 EPD917411 EFH917411 DVL917411 DLP917411 DBT917411 CRX917411 CIB917411 BYF917411 BOJ917411 BEN917411 AUR917411 AKV917411 AAZ917411 RD917411 HH917411 WTT851875 WJX851875 WAB851875 VQF851875 VGJ851875 UWN851875 UMR851875 UCV851875 TSZ851875 TJD851875 SZH851875 SPL851875 SFP851875 RVT851875 RLX851875 RCB851875 QSF851875 QIJ851875 PYN851875 POR851875 PEV851875 OUZ851875 OLD851875 OBH851875 NRL851875 NHP851875 MXT851875 MNX851875 MEB851875 LUF851875 LKJ851875 LAN851875 KQR851875 KGV851875 JWZ851875 JND851875 JDH851875 ITL851875 IJP851875 HZT851875 HPX851875 HGB851875 GWF851875 GMJ851875 GCN851875 FSR851875 FIV851875 EYZ851875 EPD851875 EFH851875 DVL851875 DLP851875 DBT851875 CRX851875 CIB851875 BYF851875 BOJ851875 BEN851875 AUR851875 AKV851875 AAZ851875 RD851875 HH851875 WTT786339 WJX786339 WAB786339 VQF786339 VGJ786339 UWN786339 UMR786339 UCV786339 TSZ786339 TJD786339 SZH786339 SPL786339 SFP786339 RVT786339 RLX786339 RCB786339 QSF786339 QIJ786339 PYN786339 POR786339 PEV786339 OUZ786339 OLD786339 OBH786339 NRL786339 NHP786339 MXT786339 MNX786339 MEB786339 LUF786339 LKJ786339 LAN786339 KQR786339 KGV786339 JWZ786339 JND786339 JDH786339 ITL786339 IJP786339 HZT786339 HPX786339 HGB786339 GWF786339 GMJ786339 GCN786339 FSR786339 FIV786339 EYZ786339 EPD786339 EFH786339 DVL786339 DLP786339 DBT786339 CRX786339 CIB786339 BYF786339 BOJ786339 BEN786339 AUR786339 AKV786339 AAZ786339 RD786339 HH786339 WTT720803 WJX720803 WAB720803 VQF720803 VGJ720803 UWN720803 UMR720803 UCV720803 TSZ720803 TJD720803 SZH720803 SPL720803 SFP720803 RVT720803 RLX720803 RCB720803 QSF720803 QIJ720803 PYN720803 POR720803 PEV720803 OUZ720803 OLD720803 OBH720803 NRL720803 NHP720803 MXT720803 MNX720803 MEB720803 LUF720803 LKJ720803 LAN720803 KQR720803 KGV720803 JWZ720803 JND720803 JDH720803 ITL720803 IJP720803 HZT720803 HPX720803 HGB720803 GWF720803 GMJ720803 GCN720803 FSR720803 FIV720803 EYZ720803 EPD720803 EFH720803 DVL720803 DLP720803 DBT720803 CRX720803 CIB720803 BYF720803 BOJ720803 BEN720803 AUR720803 AKV720803 AAZ720803 RD720803 HH720803 WTT655267 WJX655267 WAB655267 VQF655267 VGJ655267 UWN655267 UMR655267 UCV655267 TSZ655267 TJD655267 SZH655267 SPL655267 SFP655267 RVT655267 RLX655267 RCB655267 QSF655267 QIJ655267 PYN655267 POR655267 PEV655267 OUZ655267 OLD655267 OBH655267 NRL655267 NHP655267 MXT655267 MNX655267 MEB655267 LUF655267 LKJ655267 LAN655267 KQR655267 KGV655267 JWZ655267 JND655267 JDH655267 ITL655267 IJP655267 HZT655267 HPX655267 HGB655267 GWF655267 GMJ655267 GCN655267 FSR655267 FIV655267 EYZ655267 EPD655267 EFH655267 DVL655267 DLP655267 DBT655267 CRX655267 CIB655267 BYF655267 BOJ655267 BEN655267 AUR655267 AKV655267 AAZ655267 RD655267 HH655267 WTT589731 WJX589731 WAB589731 VQF589731 VGJ589731 UWN589731 UMR589731 UCV589731 TSZ589731 TJD589731 SZH589731 SPL589731 SFP589731 RVT589731 RLX589731 RCB589731 QSF589731 QIJ589731 PYN589731 POR589731 PEV589731 OUZ589731 OLD589731 OBH589731 NRL589731 NHP589731 MXT589731 MNX589731 MEB589731 LUF589731 LKJ589731 LAN589731 KQR589731 KGV589731 JWZ589731 JND589731 JDH589731 ITL589731 IJP589731 HZT589731 HPX589731 HGB589731 GWF589731 GMJ589731 GCN589731 FSR589731 FIV589731 EYZ589731 EPD589731 EFH589731 DVL589731 DLP589731 DBT589731 CRX589731 CIB589731 BYF589731 BOJ589731 BEN589731 AUR589731 AKV589731 AAZ589731 RD589731 HH589731 WTT524195 WJX524195 WAB524195 VQF524195 VGJ524195 UWN524195 UMR524195 UCV524195 TSZ524195 TJD524195 SZH524195 SPL524195 SFP524195 RVT524195 RLX524195 RCB524195 QSF524195 QIJ524195 PYN524195 POR524195 PEV524195 OUZ524195 OLD524195 OBH524195 NRL524195 NHP524195 MXT524195 MNX524195 MEB524195 LUF524195 LKJ524195 LAN524195 KQR524195 KGV524195 JWZ524195 JND524195 JDH524195 ITL524195 IJP524195 HZT524195 HPX524195 HGB524195 GWF524195 GMJ524195 GCN524195 FSR524195 FIV524195 EYZ524195 EPD524195 EFH524195 DVL524195 DLP524195 DBT524195 CRX524195 CIB524195 BYF524195 BOJ524195 BEN524195 AUR524195 AKV524195 AAZ524195 RD524195 HH524195 WTT458659 WJX458659 WAB458659 VQF458659 VGJ458659 UWN458659 UMR458659 UCV458659 TSZ458659 TJD458659 SZH458659 SPL458659 SFP458659 RVT458659 RLX458659 RCB458659 QSF458659 QIJ458659 PYN458659 POR458659 PEV458659 OUZ458659 OLD458659 OBH458659 NRL458659 NHP458659 MXT458659 MNX458659 MEB458659 LUF458659 LKJ458659 LAN458659 KQR458659 KGV458659 JWZ458659 JND458659 JDH458659 ITL458659 IJP458659 HZT458659 HPX458659 HGB458659 GWF458659 GMJ458659 GCN458659 FSR458659 FIV458659 EYZ458659 EPD458659 EFH458659 DVL458659 DLP458659 DBT458659 CRX458659 CIB458659 BYF458659 BOJ458659 BEN458659 AUR458659 AKV458659 AAZ458659 RD458659 HH458659 WTT393123 WJX393123 WAB393123 VQF393123 VGJ393123 UWN393123 UMR393123 UCV393123 TSZ393123 TJD393123 SZH393123 SPL393123 SFP393123 RVT393123 RLX393123 RCB393123 QSF393123 QIJ393123 PYN393123 POR393123 PEV393123 OUZ393123 OLD393123 OBH393123 NRL393123 NHP393123 MXT393123 MNX393123 MEB393123 LUF393123 LKJ393123 LAN393123 KQR393123 KGV393123 JWZ393123 JND393123 JDH393123 ITL393123 IJP393123 HZT393123 HPX393123 HGB393123 GWF393123 GMJ393123 GCN393123 FSR393123 FIV393123 EYZ393123 EPD393123 EFH393123 DVL393123 DLP393123 DBT393123 CRX393123 CIB393123 BYF393123 BOJ393123 BEN393123 AUR393123 AKV393123 AAZ393123 RD393123 HH393123 WTT327587 WJX327587 WAB327587 VQF327587 VGJ327587 UWN327587 UMR327587 UCV327587 TSZ327587 TJD327587 SZH327587 SPL327587 SFP327587 RVT327587 RLX327587 RCB327587 QSF327587 QIJ327587 PYN327587 POR327587 PEV327587 OUZ327587 OLD327587 OBH327587 NRL327587 NHP327587 MXT327587 MNX327587 MEB327587 LUF327587 LKJ327587 LAN327587 KQR327587 KGV327587 JWZ327587 JND327587 JDH327587 ITL327587 IJP327587 HZT327587 HPX327587 HGB327587 GWF327587 GMJ327587 GCN327587 FSR327587 FIV327587 EYZ327587 EPD327587 EFH327587 DVL327587 DLP327587 DBT327587 CRX327587 CIB327587 BYF327587 BOJ327587 BEN327587 AUR327587 AKV327587 AAZ327587 RD327587 HH327587 WTT262051 WJX262051 WAB262051 VQF262051 VGJ262051 UWN262051 UMR262051 UCV262051 TSZ262051 TJD262051 SZH262051 SPL262051 SFP262051 RVT262051 RLX262051 RCB262051 QSF262051 QIJ262051 PYN262051 POR262051 PEV262051 OUZ262051 OLD262051 OBH262051 NRL262051 NHP262051 MXT262051 MNX262051 MEB262051 LUF262051 LKJ262051 LAN262051 KQR262051 KGV262051 JWZ262051 JND262051 JDH262051 ITL262051 IJP262051 HZT262051 HPX262051 HGB262051 GWF262051 GMJ262051 GCN262051 FSR262051 FIV262051 EYZ262051 EPD262051 EFH262051 DVL262051 DLP262051 DBT262051 CRX262051 CIB262051 BYF262051 BOJ262051 BEN262051 AUR262051 AKV262051 AAZ262051 RD262051 HH262051 WTT196515 WJX196515 WAB196515 VQF196515 VGJ196515 UWN196515 UMR196515 UCV196515 TSZ196515 TJD196515 SZH196515 SPL196515 SFP196515 RVT196515 RLX196515 RCB196515 QSF196515 QIJ196515 PYN196515 POR196515 PEV196515 OUZ196515 OLD196515 OBH196515 NRL196515 NHP196515 MXT196515 MNX196515 MEB196515 LUF196515 LKJ196515 LAN196515 KQR196515 KGV196515 JWZ196515 JND196515 JDH196515 ITL196515 IJP196515 HZT196515 HPX196515 HGB196515 GWF196515 GMJ196515 GCN196515 FSR196515 FIV196515 EYZ196515 EPD196515 EFH196515 DVL196515 DLP196515 DBT196515 CRX196515 CIB196515 BYF196515 BOJ196515 BEN196515 AUR196515 AKV196515 AAZ196515 RD196515 HH196515 WTT130979 WJX130979 WAB130979 VQF130979 VGJ130979 UWN130979 UMR130979 UCV130979 TSZ130979 TJD130979 SZH130979 SPL130979 SFP130979 RVT130979 RLX130979 RCB130979 QSF130979 QIJ130979 PYN130979 POR130979 PEV130979 OUZ130979 OLD130979 OBH130979 NRL130979 NHP130979 MXT130979 MNX130979 MEB130979 LUF130979 LKJ130979 LAN130979 KQR130979 KGV130979 JWZ130979 JND130979 JDH130979 ITL130979 IJP130979 HZT130979 HPX130979 HGB130979 GWF130979 GMJ130979 GCN130979 FSR130979 FIV130979 EYZ130979 EPD130979 EFH130979 DVL130979 DLP130979 DBT130979 CRX130979 CIB130979 BYF130979 BOJ130979 BEN130979 AUR130979 AKV130979 AAZ130979 RD130979 HH130979 WTT65443 WJX65443 WAB65443 VQF65443 VGJ65443 UWN65443 UMR65443 UCV65443 TSZ65443 TJD65443 SZH65443 SPL65443 SFP65443 RVT65443 RLX65443 RCB65443 QSF65443 QIJ65443 PYN65443 POR65443 PEV65443 OUZ65443 OLD65443 OBH65443 NRL65443 NHP65443 MXT65443 MNX65443 MEB65443 LUF65443 LKJ65443 LAN65443 KQR65443 KGV65443 JWZ65443 JND65443 JDH65443 ITL65443 IJP65443 HZT65443 HPX65443 HGB65443 GWF65443 GMJ65443 GCN65443 FSR65443 FIV65443 EYZ65443 EPD65443 EFH65443 DVL65443 DLP65443 DBT65443 CRX65443 CIB65443 BYF65443 BOJ65443 BEN65443 AUR65443 AKV65443 AAZ65443 RD65443 HH65443 WVG982947 WLK982947 WBO982947 VRS982947 VHW982947 UYA982947 UOE982947 UEI982947 TUM982947 TKQ982947 TAU982947 SQY982947 SHC982947 RXG982947 RNK982947 RDO982947 QTS982947 QJW982947 QAA982947 PQE982947 PGI982947 OWM982947 OMQ982947 OCU982947 NSY982947 NJC982947 MZG982947 MPK982947 MFO982947 LVS982947 LLW982947 LCA982947 KSE982947 KII982947 JYM982947 JOQ982947 JEU982947 IUY982947 ILC982947 IBG982947 HRK982947 HHO982947 GXS982947 GNW982947 GEA982947 FUE982947 FKI982947 FAM982947 EQQ982947 EGU982947 DWY982947 DNC982947 DDG982947 CTK982947 CJO982947 BZS982947 BPW982947 BGA982947 AWE982947 AMI982947 ACM982947 SQ982947 IU982947 WVG917411 WLK917411 WBO917411 VRS917411 VHW917411 UYA917411 UOE917411 UEI917411 TUM917411 TKQ917411 TAU917411 SQY917411 SHC917411 RXG917411 RNK917411 RDO917411 QTS917411 QJW917411 QAA917411 PQE917411 PGI917411 OWM917411 OMQ917411 OCU917411 NSY917411 NJC917411 MZG917411 MPK917411 MFO917411 LVS917411 LLW917411 LCA917411 KSE917411 KII917411 JYM917411 JOQ917411 JEU917411 IUY917411 ILC917411 IBG917411 HRK917411 HHO917411 GXS917411 GNW917411 GEA917411 FUE917411 FKI917411 FAM917411 EQQ917411 EGU917411 DWY917411 DNC917411 DDG917411 CTK917411 CJO917411 BZS917411 BPW917411 BGA917411 AWE917411 AMI917411 ACM917411 SQ917411 IU917411 WVG851875 WLK851875 WBO851875 VRS851875 VHW851875 UYA851875 UOE851875 UEI851875 TUM851875 TKQ851875 TAU851875 SQY851875 SHC851875 RXG851875 RNK851875 RDO851875 QTS851875 QJW851875 QAA851875 PQE851875 PGI851875 OWM851875 OMQ851875 OCU851875 NSY851875 NJC851875 MZG851875 MPK851875 MFO851875 LVS851875 LLW851875 LCA851875 KSE851875 KII851875 JYM851875 JOQ851875 JEU851875 IUY851875 ILC851875 IBG851875 HRK851875 HHO851875 GXS851875 GNW851875 GEA851875 FUE851875 FKI851875 FAM851875 EQQ851875 EGU851875 DWY851875 DNC851875 DDG851875 CTK851875 CJO851875 BZS851875 BPW851875 BGA851875 AWE851875 AMI851875 ACM851875 SQ851875 IU851875 WVG786339 WLK786339 WBO786339 VRS786339 VHW786339 UYA786339 UOE786339 UEI786339 TUM786339 TKQ786339 TAU786339 SQY786339 SHC786339 RXG786339 RNK786339 RDO786339 QTS786339 QJW786339 QAA786339 PQE786339 PGI786339 OWM786339 OMQ786339 OCU786339 NSY786339 NJC786339 MZG786339 MPK786339 MFO786339 LVS786339 LLW786339 LCA786339 KSE786339 KII786339 JYM786339 JOQ786339 JEU786339 IUY786339 ILC786339 IBG786339 HRK786339 HHO786339 GXS786339 GNW786339 GEA786339 FUE786339 FKI786339 FAM786339 EQQ786339 EGU786339 DWY786339 DNC786339 DDG786339 CTK786339 CJO786339 BZS786339 BPW786339 BGA786339 AWE786339 AMI786339 ACM786339 SQ786339 IU786339 WVG720803 WLK720803 WBO720803 VRS720803 VHW720803 UYA720803 UOE720803 UEI720803 TUM720803 TKQ720803 TAU720803 SQY720803 SHC720803 RXG720803 RNK720803 RDO720803 QTS720803 QJW720803 QAA720803 PQE720803 PGI720803 OWM720803 OMQ720803 OCU720803 NSY720803 NJC720803 MZG720803 MPK720803 MFO720803 LVS720803 LLW720803 LCA720803 KSE720803 KII720803 JYM720803 JOQ720803 JEU720803 IUY720803 ILC720803 IBG720803 HRK720803 HHO720803 GXS720803 GNW720803 GEA720803 FUE720803 FKI720803 FAM720803 EQQ720803 EGU720803 DWY720803 DNC720803 DDG720803 CTK720803 CJO720803 BZS720803 BPW720803 BGA720803 AWE720803 AMI720803 ACM720803 SQ720803 IU720803 WVG655267 WLK655267 WBO655267 VRS655267 VHW655267 UYA655267 UOE655267 UEI655267 TUM655267 TKQ655267 TAU655267 SQY655267 SHC655267 RXG655267 RNK655267 RDO655267 QTS655267 QJW655267 QAA655267 PQE655267 PGI655267 OWM655267 OMQ655267 OCU655267 NSY655267 NJC655267 MZG655267 MPK655267 MFO655267 LVS655267 LLW655267 LCA655267 KSE655267 KII655267 JYM655267 JOQ655267 JEU655267 IUY655267 ILC655267 IBG655267 HRK655267 HHO655267 GXS655267 GNW655267 GEA655267 FUE655267 FKI655267 FAM655267 EQQ655267 EGU655267 DWY655267 DNC655267 DDG655267 CTK655267 CJO655267 BZS655267 BPW655267 BGA655267 AWE655267 AMI655267 ACM655267 SQ655267 IU655267 WVG589731 WLK589731 WBO589731 VRS589731 VHW589731 UYA589731 UOE589731 UEI589731 TUM589731 TKQ589731 TAU589731 SQY589731 SHC589731 RXG589731 RNK589731 RDO589731 QTS589731 QJW589731 QAA589731 PQE589731 PGI589731 OWM589731 OMQ589731 OCU589731 NSY589731 NJC589731 MZG589731 MPK589731 MFO589731 LVS589731 LLW589731 LCA589731 KSE589731 KII589731 JYM589731 JOQ589731 JEU589731 IUY589731 ILC589731 IBG589731 HRK589731 HHO589731 GXS589731 GNW589731 GEA589731 FUE589731 FKI589731 FAM589731 EQQ589731 EGU589731 DWY589731 DNC589731 DDG589731 CTK589731 CJO589731 BZS589731 BPW589731 BGA589731 AWE589731 AMI589731 ACM589731 SQ589731 IU589731 WVG524195 WLK524195 WBO524195 VRS524195 VHW524195 UYA524195 UOE524195 UEI524195 TUM524195 TKQ524195 TAU524195 SQY524195 SHC524195 RXG524195 RNK524195 RDO524195 QTS524195 QJW524195 QAA524195 PQE524195 PGI524195 OWM524195 OMQ524195 OCU524195 NSY524195 NJC524195 MZG524195 MPK524195 MFO524195 LVS524195 LLW524195 LCA524195 KSE524195 KII524195 JYM524195 JOQ524195 JEU524195 IUY524195 ILC524195 IBG524195 HRK524195 HHO524195 GXS524195 GNW524195 GEA524195 FUE524195 FKI524195 FAM524195 EQQ524195 EGU524195 DWY524195 DNC524195 DDG524195 CTK524195 CJO524195 BZS524195 BPW524195 BGA524195 AWE524195 AMI524195 ACM524195 SQ524195 IU524195 WVG458659 WLK458659 WBO458659 VRS458659 VHW458659 UYA458659 UOE458659 UEI458659 TUM458659 TKQ458659 TAU458659 SQY458659 SHC458659 RXG458659 RNK458659 RDO458659 QTS458659 QJW458659 QAA458659 PQE458659 PGI458659 OWM458659 OMQ458659 OCU458659 NSY458659 NJC458659 MZG458659 MPK458659 MFO458659 LVS458659 LLW458659 LCA458659 KSE458659 KII458659 JYM458659 JOQ458659 JEU458659 IUY458659 ILC458659 IBG458659 HRK458659 HHO458659 GXS458659 GNW458659 GEA458659 FUE458659 FKI458659 FAM458659 EQQ458659 EGU458659 DWY458659 DNC458659 DDG458659 CTK458659 CJO458659 BZS458659 BPW458659 BGA458659 AWE458659 AMI458659 ACM458659 SQ458659 IU458659 WVG393123 WLK393123 WBO393123 VRS393123 VHW393123 UYA393123 UOE393123 UEI393123 TUM393123 TKQ393123 TAU393123 SQY393123 SHC393123 RXG393123 RNK393123 RDO393123 QTS393123 QJW393123 QAA393123 PQE393123 PGI393123 OWM393123 OMQ393123 OCU393123 NSY393123 NJC393123 MZG393123 MPK393123 MFO393123 LVS393123 LLW393123 LCA393123 KSE393123 KII393123 JYM393123 JOQ393123 JEU393123 IUY393123 ILC393123 IBG393123 HRK393123 HHO393123 GXS393123 GNW393123 GEA393123 FUE393123 FKI393123 FAM393123 EQQ393123 EGU393123 DWY393123 DNC393123 DDG393123 CTK393123 CJO393123 BZS393123 BPW393123 BGA393123 AWE393123 AMI393123 ACM393123 SQ393123 IU393123 WVG327587 WLK327587 WBO327587 VRS327587 VHW327587 UYA327587 UOE327587 UEI327587 TUM327587 TKQ327587 TAU327587 SQY327587 SHC327587 RXG327587 RNK327587 RDO327587 QTS327587 QJW327587 QAA327587 PQE327587 PGI327587 OWM327587 OMQ327587 OCU327587 NSY327587 NJC327587 MZG327587 MPK327587 MFO327587 LVS327587 LLW327587 LCA327587 KSE327587 KII327587 JYM327587 JOQ327587 JEU327587 IUY327587 ILC327587 IBG327587 HRK327587 HHO327587 GXS327587 GNW327587 GEA327587 FUE327587 FKI327587 FAM327587 EQQ327587 EGU327587 DWY327587 DNC327587 DDG327587 CTK327587 CJO327587 BZS327587 BPW327587 BGA327587 AWE327587 AMI327587 ACM327587 SQ327587 IU327587 WVG262051 WLK262051 WBO262051 VRS262051 VHW262051 UYA262051 UOE262051 UEI262051 TUM262051 TKQ262051 TAU262051 SQY262051 SHC262051 RXG262051 RNK262051 RDO262051 QTS262051 QJW262051 QAA262051 PQE262051 PGI262051 OWM262051 OMQ262051 OCU262051 NSY262051 NJC262051 MZG262051 MPK262051 MFO262051 LVS262051 LLW262051 LCA262051 KSE262051 KII262051 JYM262051 JOQ262051 JEU262051 IUY262051 ILC262051 IBG262051 HRK262051 HHO262051 GXS262051 GNW262051 GEA262051 FUE262051 FKI262051 FAM262051 EQQ262051 EGU262051 DWY262051 DNC262051 DDG262051 CTK262051 CJO262051 BZS262051 BPW262051 BGA262051 AWE262051 AMI262051 ACM262051 SQ262051 IU262051 WVG196515 WLK196515 WBO196515 VRS196515 VHW196515 UYA196515 UOE196515 UEI196515 TUM196515 TKQ196515 TAU196515 SQY196515 SHC196515 RXG196515 RNK196515 RDO196515 QTS196515 QJW196515 QAA196515 PQE196515 PGI196515 OWM196515 OMQ196515 OCU196515 NSY196515 NJC196515 MZG196515 MPK196515 MFO196515 LVS196515 LLW196515 LCA196515 KSE196515 KII196515 JYM196515 JOQ196515 JEU196515 IUY196515 ILC196515 IBG196515 HRK196515 HHO196515 GXS196515 GNW196515 GEA196515 FUE196515 FKI196515 FAM196515 EQQ196515 EGU196515 DWY196515 DNC196515 DDG196515 CTK196515 CJO196515 BZS196515 BPW196515 BGA196515 AWE196515 AMI196515 ACM196515 SQ196515 IU196515 WVG130979 WLK130979 WBO130979 VRS130979 VHW130979 UYA130979 UOE130979 UEI130979 TUM130979 TKQ130979 TAU130979 SQY130979 SHC130979 RXG130979 RNK130979 RDO130979 QTS130979 QJW130979 QAA130979 PQE130979 PGI130979 OWM130979 OMQ130979 OCU130979 NSY130979 NJC130979 MZG130979 MPK130979 MFO130979 LVS130979 LLW130979 LCA130979 KSE130979 KII130979 JYM130979 JOQ130979 JEU130979 IUY130979 ILC130979 IBG130979 HRK130979 HHO130979 GXS130979 GNW130979 GEA130979 FUE130979 FKI130979 FAM130979 EQQ130979 EGU130979 DWY130979 DNC130979 DDG130979 CTK130979 CJO130979 BZS130979 BPW130979 BGA130979 AWE130979 AMI130979 ACM130979 SQ130979 IU130979 WVG65443 WLK65443 WBO65443 VRS65443 VHW65443 UYA65443 UOE65443 UEI65443 TUM65443 TKQ65443 TAU65443 SQY65443 SHC65443 RXG65443 RNK65443 RDO65443 QTS65443 QJW65443 QAA65443 PQE65443 PGI65443 OWM65443 OMQ65443 OCU65443 NSY65443 NJC65443 MZG65443 MPK65443 MFO65443 LVS65443 LLW65443 LCA65443 KSE65443 KII65443 JYM65443 JOQ65443 JEU65443 IUY65443 ILC65443 IBG65443 HRK65443 HHO65443 GXS65443 GNW65443 GEA65443 FUE65443 FKI65443 FAM65443 EQQ65443 EGU65443 DWY65443 DNC65443 DDG65443 CTK65443 CJO65443 BZS65443 BPW65443 BGA65443 AWE65443 AMI65443 ACM65443 SQ65443 IU65443 WUG982947 WKK982947 WAO982947 VQS982947 VGW982947 UXA982947 UNE982947 UDI982947 TTM982947 TJQ982947 SZU982947 SPY982947 SGC982947 RWG982947 RMK982947 RCO982947 QSS982947 QIW982947 PZA982947 PPE982947 PFI982947 OVM982947 OLQ982947 OBU982947 NRY982947 NIC982947 MYG982947 MOK982947 MEO982947 LUS982947 LKW982947 LBA982947 KRE982947 KHI982947 JXM982947 JNQ982947 JDU982947 ITY982947 IKC982947 IAG982947 HQK982947 HGO982947 GWS982947 GMW982947 GDA982947 FTE982947 FJI982947 EZM982947 EPQ982947 EFU982947 DVY982947 DMC982947 DCG982947 CSK982947 CIO982947 BYS982947 BOW982947 BFA982947 AVE982947 ALI982947 ABM982947 RQ982947 HU982947 WUG917411 WKK917411 WAO917411 VQS917411 VGW917411 UXA917411 UNE917411 UDI917411 TTM917411 TJQ917411 SZU917411 SPY917411 SGC917411 RWG917411 RMK917411 RCO917411 QSS917411 QIW917411 PZA917411 PPE917411 PFI917411 OVM917411 OLQ917411 OBU917411 NRY917411 NIC917411 MYG917411 MOK917411 MEO917411 LUS917411 LKW917411 LBA917411 KRE917411 KHI917411 JXM917411 JNQ917411 JDU917411 ITY917411 IKC917411 IAG917411 HQK917411 HGO917411 GWS917411 GMW917411 GDA917411 FTE917411 FJI917411 EZM917411 EPQ917411 EFU917411 DVY917411 DMC917411 DCG917411 CSK917411 CIO917411 BYS917411 BOW917411 BFA917411 AVE917411 ALI917411 ABM917411 RQ917411 HU917411 WUG851875 WKK851875 WAO851875 VQS851875 VGW851875 UXA851875 UNE851875 UDI851875 TTM851875 TJQ851875 SZU851875 SPY851875 SGC851875 RWG851875 RMK851875 RCO851875 QSS851875 QIW851875 PZA851875 PPE851875 PFI851875 OVM851875 OLQ851875 OBU851875 NRY851875 NIC851875 MYG851875 MOK851875 MEO851875 LUS851875 LKW851875 LBA851875 KRE851875 KHI851875 JXM851875 JNQ851875 JDU851875 ITY851875 IKC851875 IAG851875 HQK851875 HGO851875 GWS851875 GMW851875 GDA851875 FTE851875 FJI851875 EZM851875 EPQ851875 EFU851875 DVY851875 DMC851875 DCG851875 CSK851875 CIO851875 BYS851875 BOW851875 BFA851875 AVE851875 ALI851875 ABM851875 RQ851875 HU851875 WUG786339 WKK786339 WAO786339 VQS786339 VGW786339 UXA786339 UNE786339 UDI786339 TTM786339 TJQ786339 SZU786339 SPY786339 SGC786339 RWG786339 RMK786339 RCO786339 QSS786339 QIW786339 PZA786339 PPE786339 PFI786339 OVM786339 OLQ786339 OBU786339 NRY786339 NIC786339 MYG786339 MOK786339 MEO786339 LUS786339 LKW786339 LBA786339 KRE786339 KHI786339 JXM786339 JNQ786339 JDU786339 ITY786339 IKC786339 IAG786339 HQK786339 HGO786339 GWS786339 GMW786339 GDA786339 FTE786339 FJI786339 EZM786339 EPQ786339 EFU786339 DVY786339 DMC786339 DCG786339 CSK786339 CIO786339 BYS786339 BOW786339 BFA786339 AVE786339 ALI786339 ABM786339 RQ786339 HU786339 WUG720803 WKK720803 WAO720803 VQS720803 VGW720803 UXA720803 UNE720803 UDI720803 TTM720803 TJQ720803 SZU720803 SPY720803 SGC720803 RWG720803 RMK720803 RCO720803 QSS720803 QIW720803 PZA720803 PPE720803 PFI720803 OVM720803 OLQ720803 OBU720803 NRY720803 NIC720803 MYG720803 MOK720803 MEO720803 LUS720803 LKW720803 LBA720803 KRE720803 KHI720803 JXM720803 JNQ720803 JDU720803 ITY720803 IKC720803 IAG720803 HQK720803 HGO720803 GWS720803 GMW720803 GDA720803 FTE720803 FJI720803 EZM720803 EPQ720803 EFU720803 DVY720803 DMC720803 DCG720803 CSK720803 CIO720803 BYS720803 BOW720803 BFA720803 AVE720803 ALI720803 ABM720803 RQ720803 HU720803 WUG655267 WKK655267 WAO655267 VQS655267 VGW655267 UXA655267 UNE655267 UDI655267 TTM655267 TJQ655267 SZU655267 SPY655267 SGC655267 RWG655267 RMK655267 RCO655267 QSS655267 QIW655267 PZA655267 PPE655267 PFI655267 OVM655267 OLQ655267 OBU655267 NRY655267 NIC655267 MYG655267 MOK655267 MEO655267 LUS655267 LKW655267 LBA655267 KRE655267 KHI655267 JXM655267 JNQ655267 JDU655267 ITY655267 IKC655267 IAG655267 HQK655267 HGO655267 GWS655267 GMW655267 GDA655267 FTE655267 FJI655267 EZM655267 EPQ655267 EFU655267 DVY655267 DMC655267 DCG655267 CSK655267 CIO655267 BYS655267 BOW655267 BFA655267 AVE655267 ALI655267 ABM655267 RQ655267 HU655267 WUG589731 WKK589731 WAO589731 VQS589731 VGW589731 UXA589731 UNE589731 UDI589731 TTM589731 TJQ589731 SZU589731 SPY589731 SGC589731 RWG589731 RMK589731 RCO589731 QSS589731 QIW589731 PZA589731 PPE589731 PFI589731 OVM589731 OLQ589731 OBU589731 NRY589731 NIC589731 MYG589731 MOK589731 MEO589731 LUS589731 LKW589731 LBA589731 KRE589731 KHI589731 JXM589731 JNQ589731 JDU589731 ITY589731 IKC589731 IAG589731 HQK589731 HGO589731 GWS589731 GMW589731 GDA589731 FTE589731 FJI589731 EZM589731 EPQ589731 EFU589731 DVY589731 DMC589731 DCG589731 CSK589731 CIO589731 BYS589731 BOW589731 BFA589731 AVE589731 ALI589731 ABM589731 RQ589731 HU589731 WUG524195 WKK524195 WAO524195 VQS524195 VGW524195 UXA524195 UNE524195 UDI524195 TTM524195 TJQ524195 SZU524195 SPY524195 SGC524195 RWG524195 RMK524195 RCO524195 QSS524195 QIW524195 PZA524195 PPE524195 PFI524195 OVM524195 OLQ524195 OBU524195 NRY524195 NIC524195 MYG524195 MOK524195 MEO524195 LUS524195 LKW524195 LBA524195 KRE524195 KHI524195 JXM524195 JNQ524195 JDU524195 ITY524195 IKC524195 IAG524195 HQK524195 HGO524195 GWS524195 GMW524195 GDA524195 FTE524195 FJI524195 EZM524195 EPQ524195 EFU524195 DVY524195 DMC524195 DCG524195 CSK524195 CIO524195 BYS524195 BOW524195 BFA524195 AVE524195 ALI524195 ABM524195 RQ524195 HU524195 WUG458659 WKK458659 WAO458659 VQS458659 VGW458659 UXA458659 UNE458659 UDI458659 TTM458659 TJQ458659 SZU458659 SPY458659 SGC458659 RWG458659 RMK458659 RCO458659 QSS458659 QIW458659 PZA458659 PPE458659 PFI458659 OVM458659 OLQ458659 OBU458659 NRY458659 NIC458659 MYG458659 MOK458659 MEO458659 LUS458659 LKW458659 LBA458659 KRE458659 KHI458659 JXM458659 JNQ458659 JDU458659 ITY458659 IKC458659 IAG458659 HQK458659 HGO458659 GWS458659 GMW458659 GDA458659 FTE458659 FJI458659 EZM458659 EPQ458659 EFU458659 DVY458659 DMC458659 DCG458659 CSK458659 CIO458659 BYS458659 BOW458659 BFA458659 AVE458659 ALI458659 ABM458659 RQ458659 HU458659 WUG393123 WKK393123 WAO393123 VQS393123 VGW393123 UXA393123 UNE393123 UDI393123 TTM393123 TJQ393123 SZU393123 SPY393123 SGC393123 RWG393123 RMK393123 RCO393123 QSS393123 QIW393123 PZA393123 PPE393123 PFI393123 OVM393123 OLQ393123 OBU393123 NRY393123 NIC393123 MYG393123 MOK393123 MEO393123 LUS393123 LKW393123 LBA393123 KRE393123 KHI393123 JXM393123 JNQ393123 JDU393123 ITY393123 IKC393123 IAG393123 HQK393123 HGO393123 GWS393123 GMW393123 GDA393123 FTE393123 FJI393123 EZM393123 EPQ393123 EFU393123 DVY393123 DMC393123 DCG393123 CSK393123 CIO393123 BYS393123 BOW393123 BFA393123 AVE393123 ALI393123 ABM393123 RQ393123 HU393123 WUG327587 WKK327587 WAO327587 VQS327587 VGW327587 UXA327587 UNE327587 UDI327587 TTM327587 TJQ327587 SZU327587 SPY327587 SGC327587 RWG327587 RMK327587 RCO327587 QSS327587 QIW327587 PZA327587 PPE327587 PFI327587 OVM327587 OLQ327587 OBU327587 NRY327587 NIC327587 MYG327587 MOK327587 MEO327587 LUS327587 LKW327587 LBA327587 KRE327587 KHI327587 JXM327587 JNQ327587 JDU327587 ITY327587 IKC327587 IAG327587 HQK327587 HGO327587 GWS327587 GMW327587 GDA327587 FTE327587 FJI327587 EZM327587 EPQ327587 EFU327587 DVY327587 DMC327587 DCG327587 CSK327587 CIO327587 BYS327587 BOW327587 BFA327587 AVE327587 ALI327587 ABM327587 RQ327587 HU327587 WUG262051 WKK262051 WAO262051 VQS262051 VGW262051 UXA262051 UNE262051 UDI262051 TTM262051 TJQ262051 SZU262051 SPY262051 SGC262051 RWG262051 RMK262051 RCO262051 QSS262051 QIW262051 PZA262051 PPE262051 PFI262051 OVM262051 OLQ262051 OBU262051 NRY262051 NIC262051 MYG262051 MOK262051 MEO262051 LUS262051 LKW262051 LBA262051 KRE262051 KHI262051 JXM262051 JNQ262051 JDU262051 ITY262051 IKC262051 IAG262051 HQK262051 HGO262051 GWS262051 GMW262051 GDA262051 FTE262051 FJI262051 EZM262051 EPQ262051 EFU262051 DVY262051 DMC262051 DCG262051 CSK262051 CIO262051 BYS262051 BOW262051 BFA262051 AVE262051 ALI262051 ABM262051 RQ262051 HU262051 WUG196515 WKK196515 WAO196515 VQS196515 VGW196515 UXA196515 UNE196515 UDI196515 TTM196515 TJQ196515 SZU196515 SPY196515 SGC196515 RWG196515 RMK196515 RCO196515 QSS196515 QIW196515 PZA196515 PPE196515 PFI196515 OVM196515 OLQ196515 OBU196515 NRY196515 NIC196515 MYG196515 MOK196515 MEO196515 LUS196515 LKW196515 LBA196515 KRE196515 KHI196515 JXM196515 JNQ196515 JDU196515 ITY196515 IKC196515 IAG196515 HQK196515 HGO196515 GWS196515 GMW196515 GDA196515 FTE196515 FJI196515 EZM196515 EPQ196515 EFU196515 DVY196515 DMC196515 DCG196515 CSK196515 CIO196515 BYS196515 BOW196515 BFA196515 AVE196515 ALI196515 ABM196515 RQ196515 HU196515 WUG130979 WKK130979 WAO130979 VQS130979 VGW130979 UXA130979 UNE130979 UDI130979 TTM130979 TJQ130979 SZU130979 SPY130979 SGC130979 RWG130979 RMK130979 RCO130979 QSS130979 QIW130979 PZA130979 PPE130979 PFI130979 OVM130979 OLQ130979 OBU130979 NRY130979 NIC130979 MYG130979 MOK130979 MEO130979 LUS130979 LKW130979 LBA130979 KRE130979 KHI130979 JXM130979 JNQ130979 JDU130979 ITY130979 IKC130979 IAG130979 HQK130979 HGO130979 GWS130979 GMW130979 GDA130979 FTE130979 FJI130979 EZM130979 EPQ130979 EFU130979 DVY130979 DMC130979 DCG130979 CSK130979 CIO130979 BYS130979 BOW130979 BFA130979 AVE130979 ALI130979 ABM130979 RQ130979 HU130979 WUG65443 WKK65443 WAO65443 VQS65443 VGW65443 UXA65443 UNE65443 UDI65443 TTM65443 TJQ65443 SZU65443 SPY65443 SGC65443 RWG65443 RMK65443 RCO65443 QSS65443 QIW65443 PZA65443 PPE65443 PFI65443 OVM65443 OLQ65443 OBU65443 NRY65443 NIC65443 MYG65443 MOK65443 MEO65443 LUS65443 LKW65443 LBA65443 KRE65443 KHI65443 JXM65443 JNQ65443 JDU65443 ITY65443 IKC65443 IAG65443 HQK65443 HGO65443 GWS65443 GMW65443 GDA65443 FTE65443 FJI65443 EZM65443 EPQ65443 EFU65443 DVY65443 DMC65443 DCG65443 CSK65443 CIO65443 BYS65443 BOW65443 BFA65443 AVE65443 ALI65443 ABM65443 RQ65443 HU65443 WUT982947 WKX982947 WBB982947 VRF982947 VHJ982947 UXN982947 UNR982947 UDV982947 TTZ982947 TKD982947 TAH982947 SQL982947 SGP982947 RWT982947 RMX982947 RDB982947 QTF982947 QJJ982947 PZN982947 PPR982947 PFV982947 OVZ982947 OMD982947 OCH982947 NSL982947 NIP982947 MYT982947 MOX982947 MFB982947 LVF982947 LLJ982947 LBN982947 KRR982947 KHV982947 JXZ982947 JOD982947 JEH982947 IUL982947 IKP982947 IAT982947 HQX982947 HHB982947 GXF982947 GNJ982947 GDN982947 FTR982947 FJV982947 EZZ982947 EQD982947 EGH982947 DWL982947 DMP982947 DCT982947 CSX982947 CJB982947 BZF982947 BPJ982947 BFN982947 AVR982947 ALV982947 ABZ982947 SD982947 IH982947 WUT917411 WKX917411 WBB917411 VRF917411 VHJ917411 UXN917411 UNR917411 UDV917411 TTZ917411 TKD917411 TAH917411 SQL917411 SGP917411 RWT917411 RMX917411 RDB917411 QTF917411 QJJ917411 PZN917411 PPR917411 PFV917411 OVZ917411 OMD917411 OCH917411 NSL917411 NIP917411 MYT917411 MOX917411 MFB917411 LVF917411 LLJ917411 LBN917411 KRR917411 KHV917411 JXZ917411 JOD917411 JEH917411 IUL917411 IKP917411 IAT917411 HQX917411 HHB917411 GXF917411 GNJ917411 GDN917411 FTR917411 FJV917411 EZZ917411 EQD917411 EGH917411 DWL917411 DMP917411 DCT917411 CSX917411 CJB917411 BZF917411 BPJ917411 BFN917411 AVR917411 ALV917411 ABZ917411 SD917411 IH917411 WUT851875 WKX851875 WBB851875 VRF851875 VHJ851875 UXN851875 UNR851875 UDV851875 TTZ851875 TKD851875 TAH851875 SQL851875 SGP851875 RWT851875 RMX851875 RDB851875 QTF851875 QJJ851875 PZN851875 PPR851875 PFV851875 OVZ851875 OMD851875 OCH851875 NSL851875 NIP851875 MYT851875 MOX851875 MFB851875 LVF851875 LLJ851875 LBN851875 KRR851875 KHV851875 JXZ851875 JOD851875 JEH851875 IUL851875 IKP851875 IAT851875 HQX851875 HHB851875 GXF851875 GNJ851875 GDN851875 FTR851875 FJV851875 EZZ851875 EQD851875 EGH851875 DWL851875 DMP851875 DCT851875 CSX851875 CJB851875 BZF851875 BPJ851875 BFN851875 AVR851875 ALV851875 ABZ851875 SD851875 IH851875 WUT786339 WKX786339 WBB786339 VRF786339 VHJ786339 UXN786339 UNR786339 UDV786339 TTZ786339 TKD786339 TAH786339 SQL786339 SGP786339 RWT786339 RMX786339 RDB786339 QTF786339 QJJ786339 PZN786339 PPR786339 PFV786339 OVZ786339 OMD786339 OCH786339 NSL786339 NIP786339 MYT786339 MOX786339 MFB786339 LVF786339 LLJ786339 LBN786339 KRR786339 KHV786339 JXZ786339 JOD786339 JEH786339 IUL786339 IKP786339 IAT786339 HQX786339 HHB786339 GXF786339 GNJ786339 GDN786339 FTR786339 FJV786339 EZZ786339 EQD786339 EGH786339 DWL786339 DMP786339 DCT786339 CSX786339 CJB786339 BZF786339 BPJ786339 BFN786339 AVR786339 ALV786339 ABZ786339 SD786339 IH786339 WUT720803 WKX720803 WBB720803 VRF720803 VHJ720803 UXN720803 UNR720803 UDV720803 TTZ720803 TKD720803 TAH720803 SQL720803 SGP720803 RWT720803 RMX720803 RDB720803 QTF720803 QJJ720803 PZN720803 PPR720803 PFV720803 OVZ720803 OMD720803 OCH720803 NSL720803 NIP720803 MYT720803 MOX720803 MFB720803 LVF720803 LLJ720803 LBN720803 KRR720803 KHV720803 JXZ720803 JOD720803 JEH720803 IUL720803 IKP720803 IAT720803 HQX720803 HHB720803 GXF720803 GNJ720803 GDN720803 FTR720803 FJV720803 EZZ720803 EQD720803 EGH720803 DWL720803 DMP720803 DCT720803 CSX720803 CJB720803 BZF720803 BPJ720803 BFN720803 AVR720803 ALV720803 ABZ720803 SD720803 IH720803 WUT655267 WKX655267 WBB655267 VRF655267 VHJ655267 UXN655267 UNR655267 UDV655267 TTZ655267 TKD655267 TAH655267 SQL655267 SGP655267 RWT655267 RMX655267 RDB655267 QTF655267 QJJ655267 PZN655267 PPR655267 PFV655267 OVZ655267 OMD655267 OCH655267 NSL655267 NIP655267 MYT655267 MOX655267 MFB655267 LVF655267 LLJ655267 LBN655267 KRR655267 KHV655267 JXZ655267 JOD655267 JEH655267 IUL655267 IKP655267 IAT655267 HQX655267 HHB655267 GXF655267 GNJ655267 GDN655267 FTR655267 FJV655267 EZZ655267 EQD655267 EGH655267 DWL655267 DMP655267 DCT655267 CSX655267 CJB655267 BZF655267 BPJ655267 BFN655267 AVR655267 ALV655267 ABZ655267 SD655267 IH655267 WUT589731 WKX589731 WBB589731 VRF589731 VHJ589731 UXN589731 UNR589731 UDV589731 TTZ589731 TKD589731 TAH589731 SQL589731 SGP589731 RWT589731 RMX589731 RDB589731 QTF589731 QJJ589731 PZN589731 PPR589731 PFV589731 OVZ589731 OMD589731 OCH589731 NSL589731 NIP589731 MYT589731 MOX589731 MFB589731 LVF589731 LLJ589731 LBN589731 KRR589731 KHV589731 JXZ589731 JOD589731 JEH589731 IUL589731 IKP589731 IAT589731 HQX589731 HHB589731 GXF589731 GNJ589731 GDN589731 FTR589731 FJV589731 EZZ589731 EQD589731 EGH589731 DWL589731 DMP589731 DCT589731 CSX589731 CJB589731 BZF589731 BPJ589731 BFN589731 AVR589731 ALV589731 ABZ589731 SD589731 IH589731 WUT524195 WKX524195 WBB524195 VRF524195 VHJ524195 UXN524195 UNR524195 UDV524195 TTZ524195 TKD524195 TAH524195 SQL524195 SGP524195 RWT524195 RMX524195 RDB524195 QTF524195 QJJ524195 PZN524195 PPR524195 PFV524195 OVZ524195 OMD524195 OCH524195 NSL524195 NIP524195 MYT524195 MOX524195 MFB524195 LVF524195 LLJ524195 LBN524195 KRR524195 KHV524195 JXZ524195 JOD524195 JEH524195 IUL524195 IKP524195 IAT524195 HQX524195 HHB524195 GXF524195 GNJ524195 GDN524195 FTR524195 FJV524195 EZZ524195 EQD524195 EGH524195 DWL524195 DMP524195 DCT524195 CSX524195 CJB524195 BZF524195 BPJ524195 BFN524195 AVR524195 ALV524195 ABZ524195 SD524195 IH524195 WUT458659 WKX458659 WBB458659 VRF458659 VHJ458659 UXN458659 UNR458659 UDV458659 TTZ458659 TKD458659 TAH458659 SQL458659 SGP458659 RWT458659 RMX458659 RDB458659 QTF458659 QJJ458659 PZN458659 PPR458659 PFV458659 OVZ458659 OMD458659 OCH458659 NSL458659 NIP458659 MYT458659 MOX458659 MFB458659 LVF458659 LLJ458659 LBN458659 KRR458659 KHV458659 JXZ458659 JOD458659 JEH458659 IUL458659 IKP458659 IAT458659 HQX458659 HHB458659 GXF458659 GNJ458659 GDN458659 FTR458659 FJV458659 EZZ458659 EQD458659 EGH458659 DWL458659 DMP458659 DCT458659 CSX458659 CJB458659 BZF458659 BPJ458659 BFN458659 AVR458659 ALV458659 ABZ458659 SD458659 IH458659 WUT393123 WKX393123 WBB393123 VRF393123 VHJ393123 UXN393123 UNR393123 UDV393123 TTZ393123 TKD393123 TAH393123 SQL393123 SGP393123 RWT393123 RMX393123 RDB393123 QTF393123 QJJ393123 PZN393123 PPR393123 PFV393123 OVZ393123 OMD393123 OCH393123 NSL393123 NIP393123 MYT393123 MOX393123 MFB393123 LVF393123 LLJ393123 LBN393123 KRR393123 KHV393123 JXZ393123 JOD393123 JEH393123 IUL393123 IKP393123 IAT393123 HQX393123 HHB393123 GXF393123 GNJ393123 GDN393123 FTR393123 FJV393123 EZZ393123 EQD393123 EGH393123 DWL393123 DMP393123 DCT393123 CSX393123 CJB393123 BZF393123 BPJ393123 BFN393123 AVR393123 ALV393123 ABZ393123 SD393123 IH393123 WUT327587 WKX327587 WBB327587 VRF327587 VHJ327587 UXN327587 UNR327587 UDV327587 TTZ327587 TKD327587 TAH327587 SQL327587 SGP327587 RWT327587 RMX327587 RDB327587 QTF327587 QJJ327587 PZN327587 PPR327587 PFV327587 OVZ327587 OMD327587 OCH327587 NSL327587 NIP327587 MYT327587 MOX327587 MFB327587 LVF327587 LLJ327587 LBN327587 KRR327587 KHV327587 JXZ327587 JOD327587 JEH327587 IUL327587 IKP327587 IAT327587 HQX327587 HHB327587 GXF327587 GNJ327587 GDN327587 FTR327587 FJV327587 EZZ327587 EQD327587 EGH327587 DWL327587 DMP327587 DCT327587 CSX327587 CJB327587 BZF327587 BPJ327587 BFN327587 AVR327587 ALV327587 ABZ327587 SD327587 IH327587 WUT262051 WKX262051 WBB262051 VRF262051 VHJ262051 UXN262051 UNR262051 UDV262051 TTZ262051 TKD262051 TAH262051 SQL262051 SGP262051 RWT262051 RMX262051 RDB262051 QTF262051 QJJ262051 PZN262051 PPR262051 PFV262051 OVZ262051 OMD262051 OCH262051 NSL262051 NIP262051 MYT262051 MOX262051 MFB262051 LVF262051 LLJ262051 LBN262051 KRR262051 KHV262051 JXZ262051 JOD262051 JEH262051 IUL262051 IKP262051 IAT262051 HQX262051 HHB262051 GXF262051 GNJ262051 GDN262051 FTR262051 FJV262051 EZZ262051 EQD262051 EGH262051 DWL262051 DMP262051 DCT262051 CSX262051 CJB262051 BZF262051 BPJ262051 BFN262051 AVR262051 ALV262051 ABZ262051 SD262051 IH262051 WUT196515 WKX196515 WBB196515 VRF196515 VHJ196515 UXN196515 UNR196515 UDV196515 TTZ196515 TKD196515 TAH196515 SQL196515 SGP196515 RWT196515 RMX196515 RDB196515 QTF196515 QJJ196515 PZN196515 PPR196515 PFV196515 OVZ196515 OMD196515 OCH196515 NSL196515 NIP196515 MYT196515 MOX196515 MFB196515 LVF196515 LLJ196515 LBN196515 KRR196515 KHV196515 JXZ196515 JOD196515 JEH196515 IUL196515 IKP196515 IAT196515 HQX196515 HHB196515 GXF196515 GNJ196515 GDN196515 FTR196515 FJV196515 EZZ196515 EQD196515 EGH196515 DWL196515 DMP196515 DCT196515 CSX196515 CJB196515 BZF196515 BPJ196515 BFN196515 AVR196515 ALV196515 ABZ196515 SD196515 IH196515 WUT130979 WKX130979 WBB130979 VRF130979 VHJ130979 UXN130979 UNR130979 UDV130979 TTZ130979 TKD130979 TAH130979 SQL130979 SGP130979 RWT130979 RMX130979 RDB130979 QTF130979 QJJ130979 PZN130979 PPR130979 PFV130979 OVZ130979 OMD130979 OCH130979 NSL130979 NIP130979 MYT130979 MOX130979 MFB130979 LVF130979 LLJ130979 LBN130979 KRR130979 KHV130979 JXZ130979 JOD130979 JEH130979 IUL130979 IKP130979 IAT130979 HQX130979 HHB130979 GXF130979 GNJ130979 GDN130979 FTR130979 FJV130979 EZZ130979 EQD130979 EGH130979 DWL130979 DMP130979 DCT130979 CSX130979 CJB130979 BZF130979 BPJ130979 BFN130979 AVR130979 ALV130979 ABZ130979 SD130979 IH130979 WUT65443 WKX65443 WBB65443 VRF65443 VHJ65443 UXN65443 UNR65443 UDV65443 TTZ65443 TKD65443 TAH65443 SQL65443 SGP65443 RWT65443 RMX65443 RDB65443 QTF65443 QJJ65443 PZN65443 PPR65443 PFV65443 OVZ65443 OMD65443 OCH65443 NSL65443 NIP65443 MYT65443 MOX65443 MFB65443 LVF65443 LLJ65443 LBN65443 KRR65443 KHV65443 JXZ65443 JOD65443 JEH65443 IUL65443 IKP65443 IAT65443 HQX65443 HHB65443 GXF65443 GNJ65443 GDN65443 FTR65443 FJV65443 EZZ65443 EQD65443 EGH65443 DWL65443 DMP65443 DCT65443 CSX65443 CJB65443 BZF65443 BPJ65443 BFN65443 AVR65443 ALV65443 ABZ65443 SD65443"/>
    <dataValidation type="decimal" allowBlank="1" showErrorMessage="1" errorTitle="Ошибка" error="Допускается ввод только действительных чисел!" sqref="HV65554:IG65554 SPM917525:SPX917525 SFQ917525:SGB917525 RVU917525:RWF917525 RLY917525:RMJ917525 RCC917525:RCN917525 QSG917525:QSR917525 QIK917525:QIV917525 PYO917525:PYZ917525 POS917525:PPD917525 PEW917525:PFH917525 OVA917525:OVL917525 OLE917525:OLP917525 OBI917525:OBT917525 NRM917525:NRX917525 NHQ917525:NIB917525 MXU917525:MYF917525 MNY917525:MOJ917525 MEC917525:MEN917525 LUG917525:LUR917525 LKK917525:LKV917525 LAO917525:LAZ917525 KQS917525:KRD917525 KGW917525:KHH917525 JXA917525:JXL917525 JNE917525:JNP917525 JDI917525:JDT917525 ITM917525:ITX917525 IJQ917525:IKB917525 HZU917525:IAF917525 HPY917525:HQJ917525 HGC917525:HGN917525 GWG917525:GWR917525 GMK917525:GMV917525 GCO917525:GCZ917525 FSS917525:FTD917525 FIW917525:FJH917525 EZA917525:EZL917525 EPE917525:EPP917525 EFI917525:EFT917525 DVM917525:DVX917525 DLQ917525:DMB917525 DBU917525:DCF917525 CRY917525:CSJ917525 CIC917525:CIN917525 BYG917525:BYR917525 BOK917525:BOV917525 BEO917525:BEZ917525 AUS917525:AVD917525 AKW917525:ALH917525 ABA917525:ABL917525 RE917525:RP917525 HI917525:HT917525 WTU851989:WUF851989 WJY851989:WKJ851989 WAC851989:WAN851989 VQG851989:VQR851989 VGK851989:VGV851989 UWO851989:UWZ851989 UMS851989:UND851989 UCW851989:UDH851989 TTA851989:TTL851989 TJE851989:TJP851989 SZI851989:SZT851989 SPM851989:SPX851989 SFQ851989:SGB851989 RVU851989:RWF851989 RLY851989:RMJ851989 RCC851989:RCN851989 QSG851989:QSR851989 QIK851989:QIV851989 PYO851989:PYZ851989 POS851989:PPD851989 PEW851989:PFH851989 OVA851989:OVL851989 OLE851989:OLP851989 OBI851989:OBT851989 NRM851989:NRX851989 NHQ851989:NIB851989 MXU851989:MYF851989 MNY851989:MOJ851989 MEC851989:MEN851989 LUG851989:LUR851989 LKK851989:LKV851989 LAO851989:LAZ851989 KQS851989:KRD851989 KGW851989:KHH851989 JXA851989:JXL851989 JNE851989:JNP851989 JDI851989:JDT851989 ITM851989:ITX851989 IJQ851989:IKB851989 HZU851989:IAF851989 HPY851989:HQJ851989 HGC851989:HGN851989 GWG851989:GWR851989 GMK851989:GMV851989 GCO851989:GCZ851989 FSS851989:FTD851989 FIW851989:FJH851989 EZA851989:EZL851989 EPE851989:EPP851989 EFI851989:EFT851989 DVM851989:DVX851989 DLQ851989:DMB851989 DBU851989:DCF851989 CRY851989:CSJ851989 CIC851989:CIN851989 BYG851989:BYR851989 BOK851989:BOV851989 BEO851989:BEZ851989 AUS851989:AVD851989 AKW851989:ALH851989 ABA851989:ABL851989 RE851989:RP851989 HI851989:HT851989 WTU786453:WUF786453 WJY786453:WKJ786453 WAC786453:WAN786453 VQG786453:VQR786453 VGK786453:VGV786453 UWO786453:UWZ786453 UMS786453:UND786453 UCW786453:UDH786453 TTA786453:TTL786453 TJE786453:TJP786453 SZI786453:SZT786453 SPM786453:SPX786453 SFQ786453:SGB786453 RVU786453:RWF786453 RLY786453:RMJ786453 RCC786453:RCN786453 QSG786453:QSR786453 QIK786453:QIV786453 PYO786453:PYZ786453 POS786453:PPD786453 PEW786453:PFH786453 OVA786453:OVL786453 OLE786453:OLP786453 OBI786453:OBT786453 NRM786453:NRX786453 NHQ786453:NIB786453 MXU786453:MYF786453 MNY786453:MOJ786453 MEC786453:MEN786453 LUG786453:LUR786453 LKK786453:LKV786453 LAO786453:LAZ786453 KQS786453:KRD786453 KGW786453:KHH786453 JXA786453:JXL786453 JNE786453:JNP786453 JDI786453:JDT786453 ITM786453:ITX786453 IJQ786453:IKB786453 HZU786453:IAF786453 HPY786453:HQJ786453 HGC786453:HGN786453 GWG786453:GWR786453 GMK786453:GMV786453 GCO786453:GCZ786453 FSS786453:FTD786453 FIW786453:FJH786453 EZA786453:EZL786453 EPE786453:EPP786453 EFI786453:EFT786453 DVM786453:DVX786453 DLQ786453:DMB786453 DBU786453:DCF786453 CRY786453:CSJ786453 CIC786453:CIN786453 BYG786453:BYR786453 BOK786453:BOV786453 BEO786453:BEZ786453 AUS786453:AVD786453 AKW786453:ALH786453 ABA786453:ABL786453 RE786453:RP786453 HI786453:HT786453 WTU720917:WUF720917 WJY720917:WKJ720917 WAC720917:WAN720917 VQG720917:VQR720917 VGK720917:VGV720917 UWO720917:UWZ720917 UMS720917:UND720917 UCW720917:UDH720917 TTA720917:TTL720917 TJE720917:TJP720917 SZI720917:SZT720917 SPM720917:SPX720917 SFQ720917:SGB720917 RVU720917:RWF720917 RLY720917:RMJ720917 RCC720917:RCN720917 QSG720917:QSR720917 QIK720917:QIV720917 PYO720917:PYZ720917 POS720917:PPD720917 PEW720917:PFH720917 OVA720917:OVL720917 OLE720917:OLP720917 OBI720917:OBT720917 NRM720917:NRX720917 NHQ720917:NIB720917 MXU720917:MYF720917 MNY720917:MOJ720917 MEC720917:MEN720917 LUG720917:LUR720917 LKK720917:LKV720917 LAO720917:LAZ720917 KQS720917:KRD720917 KGW720917:KHH720917 JXA720917:JXL720917 JNE720917:JNP720917 JDI720917:JDT720917 ITM720917:ITX720917 IJQ720917:IKB720917 HZU720917:IAF720917 HPY720917:HQJ720917 HGC720917:HGN720917 GWG720917:GWR720917 GMK720917:GMV720917 GCO720917:GCZ720917 FSS720917:FTD720917 FIW720917:FJH720917 EZA720917:EZL720917 EPE720917:EPP720917 EFI720917:EFT720917 DVM720917:DVX720917 DLQ720917:DMB720917 DBU720917:DCF720917 CRY720917:CSJ720917 CIC720917:CIN720917 BYG720917:BYR720917 BOK720917:BOV720917 BEO720917:BEZ720917 AUS720917:AVD720917 AKW720917:ALH720917 ABA720917:ABL720917 RE720917:RP720917 HI720917:HT720917 WTU655381:WUF655381 WJY655381:WKJ655381 WAC655381:WAN655381 VQG655381:VQR655381 VGK655381:VGV655381 UWO655381:UWZ655381 UMS655381:UND655381 UCW655381:UDH655381 TTA655381:TTL655381 TJE655381:TJP655381 SZI655381:SZT655381 SPM655381:SPX655381 SFQ655381:SGB655381 RVU655381:RWF655381 RLY655381:RMJ655381 RCC655381:RCN655381 QSG655381:QSR655381 QIK655381:QIV655381 PYO655381:PYZ655381 POS655381:PPD655381 PEW655381:PFH655381 OVA655381:OVL655381 OLE655381:OLP655381 OBI655381:OBT655381 NRM655381:NRX655381 NHQ655381:NIB655381 MXU655381:MYF655381 MNY655381:MOJ655381 MEC655381:MEN655381 LUG655381:LUR655381 LKK655381:LKV655381 LAO655381:LAZ655381 KQS655381:KRD655381 KGW655381:KHH655381 JXA655381:JXL655381 JNE655381:JNP655381 JDI655381:JDT655381 ITM655381:ITX655381 IJQ655381:IKB655381 HZU655381:IAF655381 HPY655381:HQJ655381 HGC655381:HGN655381 GWG655381:GWR655381 GMK655381:GMV655381 GCO655381:GCZ655381 FSS655381:FTD655381 FIW655381:FJH655381 EZA655381:EZL655381 EPE655381:EPP655381 EFI655381:EFT655381 DVM655381:DVX655381 DLQ655381:DMB655381 DBU655381:DCF655381 CRY655381:CSJ655381 CIC655381:CIN655381 BYG655381:BYR655381 BOK655381:BOV655381 BEO655381:BEZ655381 AUS655381:AVD655381 AKW655381:ALH655381 ABA655381:ABL655381 RE655381:RP655381 HI655381:HT655381 WTU589845:WUF589845 WJY589845:WKJ589845 WAC589845:WAN589845 VQG589845:VQR589845 VGK589845:VGV589845 UWO589845:UWZ589845 UMS589845:UND589845 UCW589845:UDH589845 TTA589845:TTL589845 TJE589845:TJP589845 SZI589845:SZT589845 SPM589845:SPX589845 SFQ589845:SGB589845 RVU589845:RWF589845 RLY589845:RMJ589845 RCC589845:RCN589845 QSG589845:QSR589845 QIK589845:QIV589845 PYO589845:PYZ589845 POS589845:PPD589845 PEW589845:PFH589845 OVA589845:OVL589845 OLE589845:OLP589845 OBI589845:OBT589845 NRM589845:NRX589845 NHQ589845:NIB589845 MXU589845:MYF589845 MNY589845:MOJ589845 MEC589845:MEN589845 LUG589845:LUR589845 LKK589845:LKV589845 LAO589845:LAZ589845 KQS589845:KRD589845 KGW589845:KHH589845 JXA589845:JXL589845 JNE589845:JNP589845 JDI589845:JDT589845 ITM589845:ITX589845 IJQ589845:IKB589845 HZU589845:IAF589845 HPY589845:HQJ589845 HGC589845:HGN589845 GWG589845:GWR589845 GMK589845:GMV589845 GCO589845:GCZ589845 FSS589845:FTD589845 FIW589845:FJH589845 EZA589845:EZL589845 EPE589845:EPP589845 EFI589845:EFT589845 DVM589845:DVX589845 DLQ589845:DMB589845 DBU589845:DCF589845 CRY589845:CSJ589845 CIC589845:CIN589845 BYG589845:BYR589845 BOK589845:BOV589845 BEO589845:BEZ589845 AUS589845:AVD589845 AKW589845:ALH589845 ABA589845:ABL589845 RE589845:RP589845 HI589845:HT589845 WTU524309:WUF524309 WJY524309:WKJ524309 WAC524309:WAN524309 VQG524309:VQR524309 VGK524309:VGV524309 UWO524309:UWZ524309 UMS524309:UND524309 UCW524309:UDH524309 TTA524309:TTL524309 TJE524309:TJP524309 SZI524309:SZT524309 SPM524309:SPX524309 SFQ524309:SGB524309 RVU524309:RWF524309 RLY524309:RMJ524309 RCC524309:RCN524309 QSG524309:QSR524309 QIK524309:QIV524309 PYO524309:PYZ524309 POS524309:PPD524309 PEW524309:PFH524309 OVA524309:OVL524309 OLE524309:OLP524309 OBI524309:OBT524309 NRM524309:NRX524309 NHQ524309:NIB524309 MXU524309:MYF524309 MNY524309:MOJ524309 MEC524309:MEN524309 LUG524309:LUR524309 LKK524309:LKV524309 LAO524309:LAZ524309 KQS524309:KRD524309 KGW524309:KHH524309 JXA524309:JXL524309 JNE524309:JNP524309 JDI524309:JDT524309 ITM524309:ITX524309 IJQ524309:IKB524309 HZU524309:IAF524309 HPY524309:HQJ524309 HGC524309:HGN524309 GWG524309:GWR524309 GMK524309:GMV524309 GCO524309:GCZ524309 FSS524309:FTD524309 FIW524309:FJH524309 EZA524309:EZL524309 EPE524309:EPP524309 EFI524309:EFT524309 DVM524309:DVX524309 DLQ524309:DMB524309 DBU524309:DCF524309 CRY524309:CSJ524309 CIC524309:CIN524309 BYG524309:BYR524309 BOK524309:BOV524309 BEO524309:BEZ524309 AUS524309:AVD524309 AKW524309:ALH524309 ABA524309:ABL524309 RE524309:RP524309 HI524309:HT524309 WTU458773:WUF458773 WJY458773:WKJ458773 WAC458773:WAN458773 VQG458773:VQR458773 VGK458773:VGV458773 UWO458773:UWZ458773 UMS458773:UND458773 UCW458773:UDH458773 TTA458773:TTL458773 TJE458773:TJP458773 SZI458773:SZT458773 SPM458773:SPX458773 SFQ458773:SGB458773 RVU458773:RWF458773 RLY458773:RMJ458773 RCC458773:RCN458773 QSG458773:QSR458773 QIK458773:QIV458773 PYO458773:PYZ458773 POS458773:PPD458773 PEW458773:PFH458773 OVA458773:OVL458773 OLE458773:OLP458773 OBI458773:OBT458773 NRM458773:NRX458773 NHQ458773:NIB458773 MXU458773:MYF458773 MNY458773:MOJ458773 MEC458773:MEN458773 LUG458773:LUR458773 LKK458773:LKV458773 LAO458773:LAZ458773 KQS458773:KRD458773 KGW458773:KHH458773 JXA458773:JXL458773 JNE458773:JNP458773 JDI458773:JDT458773 ITM458773:ITX458773 IJQ458773:IKB458773 HZU458773:IAF458773 HPY458773:HQJ458773 HGC458773:HGN458773 GWG458773:GWR458773 GMK458773:GMV458773 GCO458773:GCZ458773 FSS458773:FTD458773 FIW458773:FJH458773 EZA458773:EZL458773 EPE458773:EPP458773 EFI458773:EFT458773 DVM458773:DVX458773 DLQ458773:DMB458773 DBU458773:DCF458773 CRY458773:CSJ458773 CIC458773:CIN458773 BYG458773:BYR458773 BOK458773:BOV458773 BEO458773:BEZ458773 AUS458773:AVD458773 AKW458773:ALH458773 ABA458773:ABL458773 RE458773:RP458773 HI458773:HT458773 WTU393237:WUF393237 WJY393237:WKJ393237 WAC393237:WAN393237 VQG393237:VQR393237 VGK393237:VGV393237 UWO393237:UWZ393237 UMS393237:UND393237 UCW393237:UDH393237 TTA393237:TTL393237 TJE393237:TJP393237 SZI393237:SZT393237 SPM393237:SPX393237 SFQ393237:SGB393237 RVU393237:RWF393237 RLY393237:RMJ393237 RCC393237:RCN393237 QSG393237:QSR393237 QIK393237:QIV393237 PYO393237:PYZ393237 POS393237:PPD393237 PEW393237:PFH393237 OVA393237:OVL393237 OLE393237:OLP393237 OBI393237:OBT393237 NRM393237:NRX393237 NHQ393237:NIB393237 MXU393237:MYF393237 MNY393237:MOJ393237 MEC393237:MEN393237 LUG393237:LUR393237 LKK393237:LKV393237 LAO393237:LAZ393237 KQS393237:KRD393237 KGW393237:KHH393237 JXA393237:JXL393237 JNE393237:JNP393237 JDI393237:JDT393237 ITM393237:ITX393237 IJQ393237:IKB393237 HZU393237:IAF393237 HPY393237:HQJ393237 HGC393237:HGN393237 GWG393237:GWR393237 GMK393237:GMV393237 GCO393237:GCZ393237 FSS393237:FTD393237 FIW393237:FJH393237 EZA393237:EZL393237 EPE393237:EPP393237 EFI393237:EFT393237 DVM393237:DVX393237 DLQ393237:DMB393237 DBU393237:DCF393237 CRY393237:CSJ393237 CIC393237:CIN393237 BYG393237:BYR393237 BOK393237:BOV393237 BEO393237:BEZ393237 AUS393237:AVD393237 AKW393237:ALH393237 ABA393237:ABL393237 RE393237:RP393237 HI393237:HT393237 WTU327701:WUF327701 WJY327701:WKJ327701 WAC327701:WAN327701 VQG327701:VQR327701 VGK327701:VGV327701 UWO327701:UWZ327701 UMS327701:UND327701 UCW327701:UDH327701 TTA327701:TTL327701 TJE327701:TJP327701 SZI327701:SZT327701 SPM327701:SPX327701 SFQ327701:SGB327701 RVU327701:RWF327701 RLY327701:RMJ327701 RCC327701:RCN327701 QSG327701:QSR327701 QIK327701:QIV327701 PYO327701:PYZ327701 POS327701:PPD327701 PEW327701:PFH327701 OVA327701:OVL327701 OLE327701:OLP327701 OBI327701:OBT327701 NRM327701:NRX327701 NHQ327701:NIB327701 MXU327701:MYF327701 MNY327701:MOJ327701 MEC327701:MEN327701 LUG327701:LUR327701 LKK327701:LKV327701 LAO327701:LAZ327701 KQS327701:KRD327701 KGW327701:KHH327701 JXA327701:JXL327701 JNE327701:JNP327701 JDI327701:JDT327701 ITM327701:ITX327701 IJQ327701:IKB327701 HZU327701:IAF327701 HPY327701:HQJ327701 HGC327701:HGN327701 GWG327701:GWR327701 GMK327701:GMV327701 GCO327701:GCZ327701 FSS327701:FTD327701 FIW327701:FJH327701 EZA327701:EZL327701 EPE327701:EPP327701 EFI327701:EFT327701 DVM327701:DVX327701 DLQ327701:DMB327701 DBU327701:DCF327701 CRY327701:CSJ327701 CIC327701:CIN327701 BYG327701:BYR327701 BOK327701:BOV327701 BEO327701:BEZ327701 AUS327701:AVD327701 AKW327701:ALH327701 ABA327701:ABL327701 RE327701:RP327701 HI327701:HT327701 WTU262165:WUF262165 WJY262165:WKJ262165 WAC262165:WAN262165 VQG262165:VQR262165 VGK262165:VGV262165 UWO262165:UWZ262165 UMS262165:UND262165 UCW262165:UDH262165 TTA262165:TTL262165 TJE262165:TJP262165 SZI262165:SZT262165 SPM262165:SPX262165 SFQ262165:SGB262165 RVU262165:RWF262165 RLY262165:RMJ262165 RCC262165:RCN262165 QSG262165:QSR262165 QIK262165:QIV262165 PYO262165:PYZ262165 POS262165:PPD262165 PEW262165:PFH262165 OVA262165:OVL262165 OLE262165:OLP262165 OBI262165:OBT262165 NRM262165:NRX262165 NHQ262165:NIB262165 MXU262165:MYF262165 MNY262165:MOJ262165 MEC262165:MEN262165 LUG262165:LUR262165 LKK262165:LKV262165 LAO262165:LAZ262165 KQS262165:KRD262165 KGW262165:KHH262165 JXA262165:JXL262165 JNE262165:JNP262165 JDI262165:JDT262165 ITM262165:ITX262165 IJQ262165:IKB262165 HZU262165:IAF262165 HPY262165:HQJ262165 HGC262165:HGN262165 GWG262165:GWR262165 GMK262165:GMV262165 GCO262165:GCZ262165 FSS262165:FTD262165 FIW262165:FJH262165 EZA262165:EZL262165 EPE262165:EPP262165 EFI262165:EFT262165 DVM262165:DVX262165 DLQ262165:DMB262165 DBU262165:DCF262165 CRY262165:CSJ262165 CIC262165:CIN262165 BYG262165:BYR262165 BOK262165:BOV262165 BEO262165:BEZ262165 AUS262165:AVD262165 AKW262165:ALH262165 ABA262165:ABL262165 RE262165:RP262165 HI262165:HT262165 WTU196629:WUF196629 WJY196629:WKJ196629 WAC196629:WAN196629 VQG196629:VQR196629 VGK196629:VGV196629 UWO196629:UWZ196629 UMS196629:UND196629 UCW196629:UDH196629 TTA196629:TTL196629 TJE196629:TJP196629 SZI196629:SZT196629 SPM196629:SPX196629 SFQ196629:SGB196629 RVU196629:RWF196629 RLY196629:RMJ196629 RCC196629:RCN196629 QSG196629:QSR196629 QIK196629:QIV196629 PYO196629:PYZ196629 POS196629:PPD196629 PEW196629:PFH196629 OVA196629:OVL196629 OLE196629:OLP196629 OBI196629:OBT196629 NRM196629:NRX196629 NHQ196629:NIB196629 MXU196629:MYF196629 MNY196629:MOJ196629 MEC196629:MEN196629 LUG196629:LUR196629 LKK196629:LKV196629 LAO196629:LAZ196629 KQS196629:KRD196629 KGW196629:KHH196629 JXA196629:JXL196629 JNE196629:JNP196629 JDI196629:JDT196629 ITM196629:ITX196629 IJQ196629:IKB196629 HZU196629:IAF196629 HPY196629:HQJ196629 HGC196629:HGN196629 GWG196629:GWR196629 GMK196629:GMV196629 GCO196629:GCZ196629 FSS196629:FTD196629 FIW196629:FJH196629 EZA196629:EZL196629 EPE196629:EPP196629 EFI196629:EFT196629 DVM196629:DVX196629 DLQ196629:DMB196629 DBU196629:DCF196629 CRY196629:CSJ196629 CIC196629:CIN196629 BYG196629:BYR196629 BOK196629:BOV196629 BEO196629:BEZ196629 AUS196629:AVD196629 AKW196629:ALH196629 ABA196629:ABL196629 RE196629:RP196629 HI196629:HT196629 WTU131093:WUF131093 WJY131093:WKJ131093 WAC131093:WAN131093 VQG131093:VQR131093 VGK131093:VGV131093 UWO131093:UWZ131093 UMS131093:UND131093 UCW131093:UDH131093 TTA131093:TTL131093 TJE131093:TJP131093 SZI131093:SZT131093 SPM131093:SPX131093 SFQ131093:SGB131093 RVU131093:RWF131093 RLY131093:RMJ131093 RCC131093:RCN131093 QSG131093:QSR131093 QIK131093:QIV131093 PYO131093:PYZ131093 POS131093:PPD131093 PEW131093:PFH131093 OVA131093:OVL131093 OLE131093:OLP131093 OBI131093:OBT131093 NRM131093:NRX131093 NHQ131093:NIB131093 MXU131093:MYF131093 MNY131093:MOJ131093 MEC131093:MEN131093 LUG131093:LUR131093 LKK131093:LKV131093 LAO131093:LAZ131093 KQS131093:KRD131093 KGW131093:KHH131093 JXA131093:JXL131093 JNE131093:JNP131093 JDI131093:JDT131093 ITM131093:ITX131093 IJQ131093:IKB131093 HZU131093:IAF131093 HPY131093:HQJ131093 HGC131093:HGN131093 GWG131093:GWR131093 GMK131093:GMV131093 GCO131093:GCZ131093 FSS131093:FTD131093 FIW131093:FJH131093 EZA131093:EZL131093 EPE131093:EPP131093 EFI131093:EFT131093 DVM131093:DVX131093 DLQ131093:DMB131093 DBU131093:DCF131093 CRY131093:CSJ131093 CIC131093:CIN131093 BYG131093:BYR131093 BOK131093:BOV131093 BEO131093:BEZ131093 AUS131093:AVD131093 AKW131093:ALH131093 ABA131093:ABL131093 RE131093:RP131093 HI131093:HT131093 WTU65557:WUF65557 WJY65557:WKJ65557 WAC65557:WAN65557 VQG65557:VQR65557 VGK65557:VGV65557 UWO65557:UWZ65557 UMS65557:UND65557 UCW65557:UDH65557 TTA65557:TTL65557 TJE65557:TJP65557 SZI65557:SZT65557 SPM65557:SPX65557 SFQ65557:SGB65557 RVU65557:RWF65557 RLY65557:RMJ65557 RCC65557:RCN65557 QSG65557:QSR65557 QIK65557:QIV65557 PYO65557:PYZ65557 POS65557:PPD65557 PEW65557:PFH65557 OVA65557:OVL65557 OLE65557:OLP65557 OBI65557:OBT65557 NRM65557:NRX65557 NHQ65557:NIB65557 MXU65557:MYF65557 MNY65557:MOJ65557 MEC65557:MEN65557 LUG65557:LUR65557 LKK65557:LKV65557 LAO65557:LAZ65557 KQS65557:KRD65557 KGW65557:KHH65557 JXA65557:JXL65557 JNE65557:JNP65557 JDI65557:JDT65557 ITM65557:ITX65557 IJQ65557:IKB65557 HZU65557:IAF65557 HPY65557:HQJ65557 HGC65557:HGN65557 GWG65557:GWR65557 GMK65557:GMV65557 GCO65557:GCZ65557 FSS65557:FTD65557 FIW65557:FJH65557 EZA65557:EZL65557 EPE65557:EPP65557 EFI65557:EFT65557 DVM65557:DVX65557 DLQ65557:DMB65557 DBU65557:DCF65557 CRY65557:CSJ65557 CIC65557:CIN65557 BYG65557:BYR65557 BOK65557:BOV65557 BEO65557:BEZ65557 AUS65557:AVD65557 AKW65557:ALH65557 ABA65557:ABL65557 RE65557:RP65557 HI65557:HT65557 WTU983057:WUF983057 WJY983057:WKJ983057 WAC983057:WAN983057 VQG983057:VQR983057 VGK983057:VGV983057 UWO983057:UWZ983057 UMS983057:UND983057 UCW983057:UDH983057 TTA983057:TTL983057 TJE983057:TJP983057 SZI983057:SZT983057 SPM983057:SPX983057 SFQ983057:SGB983057 RVU983057:RWF983057 RLY983057:RMJ983057 RCC983057:RCN983057 QSG983057:QSR983057 QIK983057:QIV983057 PYO983057:PYZ983057 POS983057:PPD983057 PEW983057:PFH983057 OVA983057:OVL983057 OLE983057:OLP983057 OBI983057:OBT983057 NRM983057:NRX983057 NHQ983057:NIB983057 MXU983057:MYF983057 MNY983057:MOJ983057 MEC983057:MEN983057 LUG983057:LUR983057 LKK983057:LKV983057 LAO983057:LAZ983057 KQS983057:KRD983057 KGW983057:KHH983057 JXA983057:JXL983057 JNE983057:JNP983057 JDI983057:JDT983057 ITM983057:ITX983057 IJQ983057:IKB983057 HZU983057:IAF983057 HPY983057:HQJ983057 HGC983057:HGN983057 GWG983057:GWR983057 GMK983057:GMV983057 GCO983057:GCZ983057 FSS983057:FTD983057 FIW983057:FJH983057 EZA983057:EZL983057 EPE983057:EPP983057 EFI983057:EFT983057 DVM983057:DVX983057 DLQ983057:DMB983057 DBU983057:DCF983057 CRY983057:CSJ983057 CIC983057:CIN983057 BYG983057:BYR983057 BOK983057:BOV983057 BEO983057:BEZ983057 AUS983057:AVD983057 AKW983057:ALH983057 ABA983057:ABL983057 RE983057:RP983057 HI983057:HT983057 WTU917521:WUF917521 WJY917521:WKJ917521 WAC917521:WAN917521 VQG917521:VQR917521 VGK917521:VGV917521 UWO917521:UWZ917521 UMS917521:UND917521 UCW917521:UDH917521 TTA917521:TTL917521 TJE917521:TJP917521 SZI917521:SZT917521 SPM917521:SPX917521 SFQ917521:SGB917521 RVU917521:RWF917521 RLY917521:RMJ917521 RCC917521:RCN917521 QSG917521:QSR917521 QIK917521:QIV917521 PYO917521:PYZ917521 POS917521:PPD917521 PEW917521:PFH917521 OVA917521:OVL917521 OLE917521:OLP917521 OBI917521:OBT917521 NRM917521:NRX917521 NHQ917521:NIB917521 MXU917521:MYF917521 MNY917521:MOJ917521 MEC917521:MEN917521 LUG917521:LUR917521 LKK917521:LKV917521 LAO917521:LAZ917521 KQS917521:KRD917521 KGW917521:KHH917521 JXA917521:JXL917521 JNE917521:JNP917521 JDI917521:JDT917521 ITM917521:ITX917521 IJQ917521:IKB917521 HZU917521:IAF917521 HPY917521:HQJ917521 HGC917521:HGN917521 GWG917521:GWR917521 GMK917521:GMV917521 GCO917521:GCZ917521 FSS917521:FTD917521 FIW917521:FJH917521 EZA917521:EZL917521 EPE917521:EPP917521 EFI917521:EFT917521 DVM917521:DVX917521 DLQ917521:DMB917521 DBU917521:DCF917521 CRY917521:CSJ917521 CIC917521:CIN917521 BYG917521:BYR917521 BOK917521:BOV917521 BEO917521:BEZ917521 AUS917521:AVD917521 AKW917521:ALH917521 ABA917521:ABL917521 RE917521:RP917521 HI917521:HT917521 WTU851985:WUF851985 WJY851985:WKJ851985 WAC851985:WAN851985 VQG851985:VQR851985 VGK851985:VGV851985 UWO851985:UWZ851985 UMS851985:UND851985 UCW851985:UDH851985 TTA851985:TTL851985 TJE851985:TJP851985 SZI851985:SZT851985 SPM851985:SPX851985 SFQ851985:SGB851985 RVU851985:RWF851985 RLY851985:RMJ851985 RCC851985:RCN851985 QSG851985:QSR851985 QIK851985:QIV851985 PYO851985:PYZ851985 POS851985:PPD851985 PEW851985:PFH851985 OVA851985:OVL851985 OLE851985:OLP851985 OBI851985:OBT851985 NRM851985:NRX851985 NHQ851985:NIB851985 MXU851985:MYF851985 MNY851985:MOJ851985 MEC851985:MEN851985 LUG851985:LUR851985 LKK851985:LKV851985 LAO851985:LAZ851985 KQS851985:KRD851985 KGW851985:KHH851985 JXA851985:JXL851985 JNE851985:JNP851985 JDI851985:JDT851985 ITM851985:ITX851985 IJQ851985:IKB851985 HZU851985:IAF851985 HPY851985:HQJ851985 HGC851985:HGN851985 GWG851985:GWR851985 GMK851985:GMV851985 GCO851985:GCZ851985 FSS851985:FTD851985 FIW851985:FJH851985 EZA851985:EZL851985 EPE851985:EPP851985 EFI851985:EFT851985 DVM851985:DVX851985 DLQ851985:DMB851985 DBU851985:DCF851985 CRY851985:CSJ851985 CIC851985:CIN851985 BYG851985:BYR851985 BOK851985:BOV851985 BEO851985:BEZ851985 AUS851985:AVD851985 AKW851985:ALH851985 ABA851985:ABL851985 RE851985:RP851985 HI851985:HT851985 WTU786449:WUF786449 WJY786449:WKJ786449 WAC786449:WAN786449 VQG786449:VQR786449 VGK786449:VGV786449 UWO786449:UWZ786449 UMS786449:UND786449 UCW786449:UDH786449 TTA786449:TTL786449 TJE786449:TJP786449 SZI786449:SZT786449 SPM786449:SPX786449 SFQ786449:SGB786449 RVU786449:RWF786449 RLY786449:RMJ786449 RCC786449:RCN786449 QSG786449:QSR786449 QIK786449:QIV786449 PYO786449:PYZ786449 POS786449:PPD786449 PEW786449:PFH786449 OVA786449:OVL786449 OLE786449:OLP786449 OBI786449:OBT786449 NRM786449:NRX786449 NHQ786449:NIB786449 MXU786449:MYF786449 MNY786449:MOJ786449 MEC786449:MEN786449 LUG786449:LUR786449 LKK786449:LKV786449 LAO786449:LAZ786449 KQS786449:KRD786449 KGW786449:KHH786449 JXA786449:JXL786449 JNE786449:JNP786449 JDI786449:JDT786449 ITM786449:ITX786449 IJQ786449:IKB786449 HZU786449:IAF786449 HPY786449:HQJ786449 HGC786449:HGN786449 GWG786449:GWR786449 GMK786449:GMV786449 GCO786449:GCZ786449 FSS786449:FTD786449 FIW786449:FJH786449 EZA786449:EZL786449 EPE786449:EPP786449 EFI786449:EFT786449 DVM786449:DVX786449 DLQ786449:DMB786449 DBU786449:DCF786449 CRY786449:CSJ786449 CIC786449:CIN786449 BYG786449:BYR786449 BOK786449:BOV786449 BEO786449:BEZ786449 AUS786449:AVD786449 AKW786449:ALH786449 ABA786449:ABL786449 RE786449:RP786449 HI786449:HT786449 WTU720913:WUF720913 WJY720913:WKJ720913 WAC720913:WAN720913 VQG720913:VQR720913 VGK720913:VGV720913 UWO720913:UWZ720913 UMS720913:UND720913 UCW720913:UDH720913 TTA720913:TTL720913 TJE720913:TJP720913 SZI720913:SZT720913 SPM720913:SPX720913 SFQ720913:SGB720913 RVU720913:RWF720913 RLY720913:RMJ720913 RCC720913:RCN720913 QSG720913:QSR720913 QIK720913:QIV720913 PYO720913:PYZ720913 POS720913:PPD720913 PEW720913:PFH720913 OVA720913:OVL720913 OLE720913:OLP720913 OBI720913:OBT720913 NRM720913:NRX720913 NHQ720913:NIB720913 MXU720913:MYF720913 MNY720913:MOJ720913 MEC720913:MEN720913 LUG720913:LUR720913 LKK720913:LKV720913 LAO720913:LAZ720913 KQS720913:KRD720913 KGW720913:KHH720913 JXA720913:JXL720913 JNE720913:JNP720913 JDI720913:JDT720913 ITM720913:ITX720913 IJQ720913:IKB720913 HZU720913:IAF720913 HPY720913:HQJ720913 HGC720913:HGN720913 GWG720913:GWR720913 GMK720913:GMV720913 GCO720913:GCZ720913 FSS720913:FTD720913 FIW720913:FJH720913 EZA720913:EZL720913 EPE720913:EPP720913 EFI720913:EFT720913 DVM720913:DVX720913 DLQ720913:DMB720913 DBU720913:DCF720913 CRY720913:CSJ720913 CIC720913:CIN720913 BYG720913:BYR720913 BOK720913:BOV720913 BEO720913:BEZ720913 AUS720913:AVD720913 AKW720913:ALH720913 ABA720913:ABL720913 RE720913:RP720913 HI720913:HT720913 WTU655377:WUF655377 WJY655377:WKJ655377 WAC655377:WAN655377 VQG655377:VQR655377 VGK655377:VGV655377 UWO655377:UWZ655377 UMS655377:UND655377 UCW655377:UDH655377 TTA655377:TTL655377 TJE655377:TJP655377 SZI655377:SZT655377 SPM655377:SPX655377 SFQ655377:SGB655377 RVU655377:RWF655377 RLY655377:RMJ655377 RCC655377:RCN655377 QSG655377:QSR655377 QIK655377:QIV655377 PYO655377:PYZ655377 POS655377:PPD655377 PEW655377:PFH655377 OVA655377:OVL655377 OLE655377:OLP655377 OBI655377:OBT655377 NRM655377:NRX655377 NHQ655377:NIB655377 MXU655377:MYF655377 MNY655377:MOJ655377 MEC655377:MEN655377 LUG655377:LUR655377 LKK655377:LKV655377 LAO655377:LAZ655377 KQS655377:KRD655377 KGW655377:KHH655377 JXA655377:JXL655377 JNE655377:JNP655377 JDI655377:JDT655377 ITM655377:ITX655377 IJQ655377:IKB655377 HZU655377:IAF655377 HPY655377:HQJ655377 HGC655377:HGN655377 GWG655377:GWR655377 GMK655377:GMV655377 GCO655377:GCZ655377 FSS655377:FTD655377 FIW655377:FJH655377 EZA655377:EZL655377 EPE655377:EPP655377 EFI655377:EFT655377 DVM655377:DVX655377 DLQ655377:DMB655377 DBU655377:DCF655377 CRY655377:CSJ655377 CIC655377:CIN655377 BYG655377:BYR655377 BOK655377:BOV655377 BEO655377:BEZ655377 AUS655377:AVD655377 AKW655377:ALH655377 ABA655377:ABL655377 RE655377:RP655377 HI655377:HT655377 WTU589841:WUF589841 WJY589841:WKJ589841 WAC589841:WAN589841 VQG589841:VQR589841 VGK589841:VGV589841 UWO589841:UWZ589841 UMS589841:UND589841 UCW589841:UDH589841 TTA589841:TTL589841 TJE589841:TJP589841 SZI589841:SZT589841 SPM589841:SPX589841 SFQ589841:SGB589841 RVU589841:RWF589841 RLY589841:RMJ589841 RCC589841:RCN589841 QSG589841:QSR589841 QIK589841:QIV589841 PYO589841:PYZ589841 POS589841:PPD589841 PEW589841:PFH589841 OVA589841:OVL589841 OLE589841:OLP589841 OBI589841:OBT589841 NRM589841:NRX589841 NHQ589841:NIB589841 MXU589841:MYF589841 MNY589841:MOJ589841 MEC589841:MEN589841 LUG589841:LUR589841 LKK589841:LKV589841 LAO589841:LAZ589841 KQS589841:KRD589841 KGW589841:KHH589841 JXA589841:JXL589841 JNE589841:JNP589841 JDI589841:JDT589841 ITM589841:ITX589841 IJQ589841:IKB589841 HZU589841:IAF589841 HPY589841:HQJ589841 HGC589841:HGN589841 GWG589841:GWR589841 GMK589841:GMV589841 GCO589841:GCZ589841 FSS589841:FTD589841 FIW589841:FJH589841 EZA589841:EZL589841 EPE589841:EPP589841 EFI589841:EFT589841 DVM589841:DVX589841 DLQ589841:DMB589841 DBU589841:DCF589841 CRY589841:CSJ589841 CIC589841:CIN589841 BYG589841:BYR589841 BOK589841:BOV589841 BEO589841:BEZ589841 AUS589841:AVD589841 AKW589841:ALH589841 ABA589841:ABL589841 RE589841:RP589841 HI589841:HT589841 WTU524305:WUF524305 WJY524305:WKJ524305 WAC524305:WAN524305 VQG524305:VQR524305 VGK524305:VGV524305 UWO524305:UWZ524305 UMS524305:UND524305 UCW524305:UDH524305 TTA524305:TTL524305 TJE524305:TJP524305 SZI524305:SZT524305 SPM524305:SPX524305 SFQ524305:SGB524305 RVU524305:RWF524305 RLY524305:RMJ524305 RCC524305:RCN524305 QSG524305:QSR524305 QIK524305:QIV524305 PYO524305:PYZ524305 POS524305:PPD524305 PEW524305:PFH524305 OVA524305:OVL524305 OLE524305:OLP524305 OBI524305:OBT524305 NRM524305:NRX524305 NHQ524305:NIB524305 MXU524305:MYF524305 MNY524305:MOJ524305 MEC524305:MEN524305 LUG524305:LUR524305 LKK524305:LKV524305 LAO524305:LAZ524305 KQS524305:KRD524305 KGW524305:KHH524305 JXA524305:JXL524305 JNE524305:JNP524305 JDI524305:JDT524305 ITM524305:ITX524305 IJQ524305:IKB524305 HZU524305:IAF524305 HPY524305:HQJ524305 HGC524305:HGN524305 GWG524305:GWR524305 GMK524305:GMV524305 GCO524305:GCZ524305 FSS524305:FTD524305 FIW524305:FJH524305 EZA524305:EZL524305 EPE524305:EPP524305 EFI524305:EFT524305 DVM524305:DVX524305 DLQ524305:DMB524305 DBU524305:DCF524305 CRY524305:CSJ524305 CIC524305:CIN524305 BYG524305:BYR524305 BOK524305:BOV524305 BEO524305:BEZ524305 AUS524305:AVD524305 AKW524305:ALH524305 ABA524305:ABL524305 RE524305:RP524305 HI524305:HT524305 WTU458769:WUF458769 WJY458769:WKJ458769 WAC458769:WAN458769 VQG458769:VQR458769 VGK458769:VGV458769 UWO458769:UWZ458769 UMS458769:UND458769 UCW458769:UDH458769 TTA458769:TTL458769 TJE458769:TJP458769 SZI458769:SZT458769 SPM458769:SPX458769 SFQ458769:SGB458769 RVU458769:RWF458769 RLY458769:RMJ458769 RCC458769:RCN458769 QSG458769:QSR458769 QIK458769:QIV458769 PYO458769:PYZ458769 POS458769:PPD458769 PEW458769:PFH458769 OVA458769:OVL458769 OLE458769:OLP458769 OBI458769:OBT458769 NRM458769:NRX458769 NHQ458769:NIB458769 MXU458769:MYF458769 MNY458769:MOJ458769 MEC458769:MEN458769 LUG458769:LUR458769 LKK458769:LKV458769 LAO458769:LAZ458769 KQS458769:KRD458769 KGW458769:KHH458769 JXA458769:JXL458769 JNE458769:JNP458769 JDI458769:JDT458769 ITM458769:ITX458769 IJQ458769:IKB458769 HZU458769:IAF458769 HPY458769:HQJ458769 HGC458769:HGN458769 GWG458769:GWR458769 GMK458769:GMV458769 GCO458769:GCZ458769 FSS458769:FTD458769 FIW458769:FJH458769 EZA458769:EZL458769 EPE458769:EPP458769 EFI458769:EFT458769 DVM458769:DVX458769 DLQ458769:DMB458769 DBU458769:DCF458769 CRY458769:CSJ458769 CIC458769:CIN458769 BYG458769:BYR458769 BOK458769:BOV458769 BEO458769:BEZ458769 AUS458769:AVD458769 AKW458769:ALH458769 ABA458769:ABL458769 RE458769:RP458769 HI458769:HT458769 WTU393233:WUF393233 WJY393233:WKJ393233 WAC393233:WAN393233 VQG393233:VQR393233 VGK393233:VGV393233 UWO393233:UWZ393233 UMS393233:UND393233 UCW393233:UDH393233 TTA393233:TTL393233 TJE393233:TJP393233 SZI393233:SZT393233 SPM393233:SPX393233 SFQ393233:SGB393233 RVU393233:RWF393233 RLY393233:RMJ393233 RCC393233:RCN393233 QSG393233:QSR393233 QIK393233:QIV393233 PYO393233:PYZ393233 POS393233:PPD393233 PEW393233:PFH393233 OVA393233:OVL393233 OLE393233:OLP393233 OBI393233:OBT393233 NRM393233:NRX393233 NHQ393233:NIB393233 MXU393233:MYF393233 MNY393233:MOJ393233 MEC393233:MEN393233 LUG393233:LUR393233 LKK393233:LKV393233 LAO393233:LAZ393233 KQS393233:KRD393233 KGW393233:KHH393233 JXA393233:JXL393233 JNE393233:JNP393233 JDI393233:JDT393233 ITM393233:ITX393233 IJQ393233:IKB393233 HZU393233:IAF393233 HPY393233:HQJ393233 HGC393233:HGN393233 GWG393233:GWR393233 GMK393233:GMV393233 GCO393233:GCZ393233 FSS393233:FTD393233 FIW393233:FJH393233 EZA393233:EZL393233 EPE393233:EPP393233 EFI393233:EFT393233 DVM393233:DVX393233 DLQ393233:DMB393233 DBU393233:DCF393233 CRY393233:CSJ393233 CIC393233:CIN393233 BYG393233:BYR393233 BOK393233:BOV393233 BEO393233:BEZ393233 AUS393233:AVD393233 AKW393233:ALH393233 ABA393233:ABL393233 RE393233:RP393233 HI393233:HT393233 WTU327697:WUF327697 WJY327697:WKJ327697 WAC327697:WAN327697 VQG327697:VQR327697 VGK327697:VGV327697 UWO327697:UWZ327697 UMS327697:UND327697 UCW327697:UDH327697 TTA327697:TTL327697 TJE327697:TJP327697 SZI327697:SZT327697 SPM327697:SPX327697 SFQ327697:SGB327697 RVU327697:RWF327697 RLY327697:RMJ327697 RCC327697:RCN327697 QSG327697:QSR327697 QIK327697:QIV327697 PYO327697:PYZ327697 POS327697:PPD327697 PEW327697:PFH327697 OVA327697:OVL327697 OLE327697:OLP327697 OBI327697:OBT327697 NRM327697:NRX327697 NHQ327697:NIB327697 MXU327697:MYF327697 MNY327697:MOJ327697 MEC327697:MEN327697 LUG327697:LUR327697 LKK327697:LKV327697 LAO327697:LAZ327697 KQS327697:KRD327697 KGW327697:KHH327697 JXA327697:JXL327697 JNE327697:JNP327697 JDI327697:JDT327697 ITM327697:ITX327697 IJQ327697:IKB327697 HZU327697:IAF327697 HPY327697:HQJ327697 HGC327697:HGN327697 GWG327697:GWR327697 GMK327697:GMV327697 GCO327697:GCZ327697 FSS327697:FTD327697 FIW327697:FJH327697 EZA327697:EZL327697 EPE327697:EPP327697 EFI327697:EFT327697 DVM327697:DVX327697 DLQ327697:DMB327697 DBU327697:DCF327697 CRY327697:CSJ327697 CIC327697:CIN327697 BYG327697:BYR327697 BOK327697:BOV327697 BEO327697:BEZ327697 AUS327697:AVD327697 AKW327697:ALH327697 ABA327697:ABL327697 RE327697:RP327697 HI327697:HT327697 WTU262161:WUF262161 WJY262161:WKJ262161 WAC262161:WAN262161 VQG262161:VQR262161 VGK262161:VGV262161 UWO262161:UWZ262161 UMS262161:UND262161 UCW262161:UDH262161 TTA262161:TTL262161 TJE262161:TJP262161 SZI262161:SZT262161 SPM262161:SPX262161 SFQ262161:SGB262161 RVU262161:RWF262161 RLY262161:RMJ262161 RCC262161:RCN262161 QSG262161:QSR262161 QIK262161:QIV262161 PYO262161:PYZ262161 POS262161:PPD262161 PEW262161:PFH262161 OVA262161:OVL262161 OLE262161:OLP262161 OBI262161:OBT262161 NRM262161:NRX262161 NHQ262161:NIB262161 MXU262161:MYF262161 MNY262161:MOJ262161 MEC262161:MEN262161 LUG262161:LUR262161 LKK262161:LKV262161 LAO262161:LAZ262161 KQS262161:KRD262161 KGW262161:KHH262161 JXA262161:JXL262161 JNE262161:JNP262161 JDI262161:JDT262161 ITM262161:ITX262161 IJQ262161:IKB262161 HZU262161:IAF262161 HPY262161:HQJ262161 HGC262161:HGN262161 GWG262161:GWR262161 GMK262161:GMV262161 GCO262161:GCZ262161 FSS262161:FTD262161 FIW262161:FJH262161 EZA262161:EZL262161 EPE262161:EPP262161 EFI262161:EFT262161 DVM262161:DVX262161 DLQ262161:DMB262161 DBU262161:DCF262161 CRY262161:CSJ262161 CIC262161:CIN262161 BYG262161:BYR262161 BOK262161:BOV262161 BEO262161:BEZ262161 AUS262161:AVD262161 AKW262161:ALH262161 ABA262161:ABL262161 RE262161:RP262161 HI262161:HT262161 WTU196625:WUF196625 WJY196625:WKJ196625 WAC196625:WAN196625 VQG196625:VQR196625 VGK196625:VGV196625 UWO196625:UWZ196625 UMS196625:UND196625 UCW196625:UDH196625 TTA196625:TTL196625 TJE196625:TJP196625 SZI196625:SZT196625 SPM196625:SPX196625 SFQ196625:SGB196625 RVU196625:RWF196625 RLY196625:RMJ196625 RCC196625:RCN196625 QSG196625:QSR196625 QIK196625:QIV196625 PYO196625:PYZ196625 POS196625:PPD196625 PEW196625:PFH196625 OVA196625:OVL196625 OLE196625:OLP196625 OBI196625:OBT196625 NRM196625:NRX196625 NHQ196625:NIB196625 MXU196625:MYF196625 MNY196625:MOJ196625 MEC196625:MEN196625 LUG196625:LUR196625 LKK196625:LKV196625 LAO196625:LAZ196625 KQS196625:KRD196625 KGW196625:KHH196625 JXA196625:JXL196625 JNE196625:JNP196625 JDI196625:JDT196625 ITM196625:ITX196625 IJQ196625:IKB196625 HZU196625:IAF196625 HPY196625:HQJ196625 HGC196625:HGN196625 GWG196625:GWR196625 GMK196625:GMV196625 GCO196625:GCZ196625 FSS196625:FTD196625 FIW196625:FJH196625 EZA196625:EZL196625 EPE196625:EPP196625 EFI196625:EFT196625 DVM196625:DVX196625 DLQ196625:DMB196625 DBU196625:DCF196625 CRY196625:CSJ196625 CIC196625:CIN196625 BYG196625:BYR196625 BOK196625:BOV196625 BEO196625:BEZ196625 AUS196625:AVD196625 AKW196625:ALH196625 ABA196625:ABL196625 RE196625:RP196625 HI196625:HT196625 WTU131089:WUF131089 WJY131089:WKJ131089 WAC131089:WAN131089 VQG131089:VQR131089 VGK131089:VGV131089 UWO131089:UWZ131089 UMS131089:UND131089 UCW131089:UDH131089 TTA131089:TTL131089 TJE131089:TJP131089 SZI131089:SZT131089 SPM131089:SPX131089 SFQ131089:SGB131089 RVU131089:RWF131089 RLY131089:RMJ131089 RCC131089:RCN131089 QSG131089:QSR131089 QIK131089:QIV131089 PYO131089:PYZ131089 POS131089:PPD131089 PEW131089:PFH131089 OVA131089:OVL131089 OLE131089:OLP131089 OBI131089:OBT131089 NRM131089:NRX131089 NHQ131089:NIB131089 MXU131089:MYF131089 MNY131089:MOJ131089 MEC131089:MEN131089 LUG131089:LUR131089 LKK131089:LKV131089 LAO131089:LAZ131089 KQS131089:KRD131089 KGW131089:KHH131089 JXA131089:JXL131089 JNE131089:JNP131089 JDI131089:JDT131089 ITM131089:ITX131089 IJQ131089:IKB131089 HZU131089:IAF131089 HPY131089:HQJ131089 HGC131089:HGN131089 GWG131089:GWR131089 GMK131089:GMV131089 GCO131089:GCZ131089 FSS131089:FTD131089 FIW131089:FJH131089 EZA131089:EZL131089 EPE131089:EPP131089 EFI131089:EFT131089 DVM131089:DVX131089 DLQ131089:DMB131089 DBU131089:DCF131089 CRY131089:CSJ131089 CIC131089:CIN131089 BYG131089:BYR131089 BOK131089:BOV131089 BEO131089:BEZ131089 AUS131089:AVD131089 AKW131089:ALH131089 ABA131089:ABL131089 RE131089:RP131089 HI131089:HT131089 WTU65553:WUF65553 WJY65553:WKJ65553 WAC65553:WAN65553 VQG65553:VQR65553 VGK65553:VGV65553 UWO65553:UWZ65553 UMS65553:UND65553 UCW65553:UDH65553 TTA65553:TTL65553 TJE65553:TJP65553 SZI65553:SZT65553 SPM65553:SPX65553 SFQ65553:SGB65553 RVU65553:RWF65553 RLY65553:RMJ65553 RCC65553:RCN65553 QSG65553:QSR65553 QIK65553:QIV65553 PYO65553:PYZ65553 POS65553:PPD65553 PEW65553:PFH65553 OVA65553:OVL65553 OLE65553:OLP65553 OBI65553:OBT65553 NRM65553:NRX65553 NHQ65553:NIB65553 MXU65553:MYF65553 MNY65553:MOJ65553 MEC65553:MEN65553 LUG65553:LUR65553 LKK65553:LKV65553 LAO65553:LAZ65553 KQS65553:KRD65553 KGW65553:KHH65553 JXA65553:JXL65553 JNE65553:JNP65553 JDI65553:JDT65553 ITM65553:ITX65553 IJQ65553:IKB65553 HZU65553:IAF65553 HPY65553:HQJ65553 HGC65553:HGN65553 GWG65553:GWR65553 GMK65553:GMV65553 GCO65553:GCZ65553 FSS65553:FTD65553 FIW65553:FJH65553 EZA65553:EZL65553 EPE65553:EPP65553 EFI65553:EFT65553 DVM65553:DVX65553 DLQ65553:DMB65553 DBU65553:DCF65553 CRY65553:CSJ65553 CIC65553:CIN65553 BYG65553:BYR65553 BOK65553:BOV65553 BEO65553:BEZ65553 AUS65553:AVD65553 AKW65553:ALH65553 ABA65553:ABL65553 RE65553:RP65553 HI65553:HT65553 WTU983053:WUF983053 WJY983053:WKJ983053 WAC983053:WAN983053 VQG983053:VQR983053 VGK983053:VGV983053 UWO983053:UWZ983053 UMS983053:UND983053 UCW983053:UDH983053 TTA983053:TTL983053 TJE983053:TJP983053 SZI983053:SZT983053 SPM983053:SPX983053 SFQ983053:SGB983053 RVU983053:RWF983053 RLY983053:RMJ983053 RCC983053:RCN983053 QSG983053:QSR983053 QIK983053:QIV983053 PYO983053:PYZ983053 POS983053:PPD983053 PEW983053:PFH983053 OVA983053:OVL983053 OLE983053:OLP983053 OBI983053:OBT983053 NRM983053:NRX983053 NHQ983053:NIB983053 MXU983053:MYF983053 MNY983053:MOJ983053 MEC983053:MEN983053 LUG983053:LUR983053 LKK983053:LKV983053 LAO983053:LAZ983053 KQS983053:KRD983053 KGW983053:KHH983053 JXA983053:JXL983053 JNE983053:JNP983053 JDI983053:JDT983053 ITM983053:ITX983053 IJQ983053:IKB983053 HZU983053:IAF983053 HPY983053:HQJ983053 HGC983053:HGN983053 GWG983053:GWR983053 GMK983053:GMV983053 GCO983053:GCZ983053 FSS983053:FTD983053 FIW983053:FJH983053 EZA983053:EZL983053 EPE983053:EPP983053 EFI983053:EFT983053 DVM983053:DVX983053 DLQ983053:DMB983053 DBU983053:DCF983053 CRY983053:CSJ983053 CIC983053:CIN983053 BYG983053:BYR983053 BOK983053:BOV983053 BEO983053:BEZ983053 AUS983053:AVD983053 AKW983053:ALH983053 ABA983053:ABL983053 RE983053:RP983053 HI983053:HT983053 WTU917517:WUF917517 WJY917517:WKJ917517 WAC917517:WAN917517 VQG917517:VQR917517 VGK917517:VGV917517 UWO917517:UWZ917517 UMS917517:UND917517 UCW917517:UDH917517 TTA917517:TTL917517 TJE917517:TJP917517 SZI917517:SZT917517 SPM917517:SPX917517 SFQ917517:SGB917517 RVU917517:RWF917517 RLY917517:RMJ917517 RCC917517:RCN917517 QSG917517:QSR917517 QIK917517:QIV917517 PYO917517:PYZ917517 POS917517:PPD917517 PEW917517:PFH917517 OVA917517:OVL917517 OLE917517:OLP917517 OBI917517:OBT917517 NRM917517:NRX917517 NHQ917517:NIB917517 MXU917517:MYF917517 MNY917517:MOJ917517 MEC917517:MEN917517 LUG917517:LUR917517 LKK917517:LKV917517 LAO917517:LAZ917517 KQS917517:KRD917517 KGW917517:KHH917517 JXA917517:JXL917517 JNE917517:JNP917517 JDI917517:JDT917517 ITM917517:ITX917517 IJQ917517:IKB917517 HZU917517:IAF917517 HPY917517:HQJ917517 HGC917517:HGN917517 GWG917517:GWR917517 GMK917517:GMV917517 GCO917517:GCZ917517 FSS917517:FTD917517 FIW917517:FJH917517 EZA917517:EZL917517 EPE917517:EPP917517 EFI917517:EFT917517 DVM917517:DVX917517 DLQ917517:DMB917517 DBU917517:DCF917517 CRY917517:CSJ917517 CIC917517:CIN917517 BYG917517:BYR917517 BOK917517:BOV917517 BEO917517:BEZ917517 AUS917517:AVD917517 AKW917517:ALH917517 ABA917517:ABL917517 RE917517:RP917517 HI917517:HT917517 WTU851981:WUF851981 WJY851981:WKJ851981 WAC851981:WAN851981 VQG851981:VQR851981 VGK851981:VGV851981 UWO851981:UWZ851981 UMS851981:UND851981 UCW851981:UDH851981 TTA851981:TTL851981 TJE851981:TJP851981 SZI851981:SZT851981 SPM851981:SPX851981 SFQ851981:SGB851981 RVU851981:RWF851981 RLY851981:RMJ851981 RCC851981:RCN851981 QSG851981:QSR851981 QIK851981:QIV851981 PYO851981:PYZ851981 POS851981:PPD851981 PEW851981:PFH851981 OVA851981:OVL851981 OLE851981:OLP851981 OBI851981:OBT851981 NRM851981:NRX851981 NHQ851981:NIB851981 MXU851981:MYF851981 MNY851981:MOJ851981 MEC851981:MEN851981 LUG851981:LUR851981 LKK851981:LKV851981 LAO851981:LAZ851981 KQS851981:KRD851981 KGW851981:KHH851981 JXA851981:JXL851981 JNE851981:JNP851981 JDI851981:JDT851981 ITM851981:ITX851981 IJQ851981:IKB851981 HZU851981:IAF851981 HPY851981:HQJ851981 HGC851981:HGN851981 GWG851981:GWR851981 GMK851981:GMV851981 GCO851981:GCZ851981 FSS851981:FTD851981 FIW851981:FJH851981 EZA851981:EZL851981 EPE851981:EPP851981 EFI851981:EFT851981 DVM851981:DVX851981 DLQ851981:DMB851981 DBU851981:DCF851981 CRY851981:CSJ851981 CIC851981:CIN851981 BYG851981:BYR851981 BOK851981:BOV851981 BEO851981:BEZ851981 AUS851981:AVD851981 AKW851981:ALH851981 ABA851981:ABL851981 RE851981:RP851981 HI851981:HT851981 WTU786445:WUF786445 WJY786445:WKJ786445 WAC786445:WAN786445 VQG786445:VQR786445 VGK786445:VGV786445 UWO786445:UWZ786445 UMS786445:UND786445 UCW786445:UDH786445 TTA786445:TTL786445 TJE786445:TJP786445 SZI786445:SZT786445 SPM786445:SPX786445 SFQ786445:SGB786445 RVU786445:RWF786445 RLY786445:RMJ786445 RCC786445:RCN786445 QSG786445:QSR786445 QIK786445:QIV786445 PYO786445:PYZ786445 POS786445:PPD786445 PEW786445:PFH786445 OVA786445:OVL786445 OLE786445:OLP786445 OBI786445:OBT786445 NRM786445:NRX786445 NHQ786445:NIB786445 MXU786445:MYF786445 MNY786445:MOJ786445 MEC786445:MEN786445 LUG786445:LUR786445 LKK786445:LKV786445 LAO786445:LAZ786445 KQS786445:KRD786445 KGW786445:KHH786445 JXA786445:JXL786445 JNE786445:JNP786445 JDI786445:JDT786445 ITM786445:ITX786445 IJQ786445:IKB786445 HZU786445:IAF786445 HPY786445:HQJ786445 HGC786445:HGN786445 GWG786445:GWR786445 GMK786445:GMV786445 GCO786445:GCZ786445 FSS786445:FTD786445 FIW786445:FJH786445 EZA786445:EZL786445 EPE786445:EPP786445 EFI786445:EFT786445 DVM786445:DVX786445 DLQ786445:DMB786445 DBU786445:DCF786445 CRY786445:CSJ786445 CIC786445:CIN786445 BYG786445:BYR786445 BOK786445:BOV786445 BEO786445:BEZ786445 AUS786445:AVD786445 AKW786445:ALH786445 ABA786445:ABL786445 RE786445:RP786445 HI786445:HT786445 WTU720909:WUF720909 WJY720909:WKJ720909 WAC720909:WAN720909 VQG720909:VQR720909 VGK720909:VGV720909 UWO720909:UWZ720909 UMS720909:UND720909 UCW720909:UDH720909 TTA720909:TTL720909 TJE720909:TJP720909 SZI720909:SZT720909 SPM720909:SPX720909 SFQ720909:SGB720909 RVU720909:RWF720909 RLY720909:RMJ720909 RCC720909:RCN720909 QSG720909:QSR720909 QIK720909:QIV720909 PYO720909:PYZ720909 POS720909:PPD720909 PEW720909:PFH720909 OVA720909:OVL720909 OLE720909:OLP720909 OBI720909:OBT720909 NRM720909:NRX720909 NHQ720909:NIB720909 MXU720909:MYF720909 MNY720909:MOJ720909 MEC720909:MEN720909 LUG720909:LUR720909 LKK720909:LKV720909 LAO720909:LAZ720909 KQS720909:KRD720909 KGW720909:KHH720909 JXA720909:JXL720909 JNE720909:JNP720909 JDI720909:JDT720909 ITM720909:ITX720909 IJQ720909:IKB720909 HZU720909:IAF720909 HPY720909:HQJ720909 HGC720909:HGN720909 GWG720909:GWR720909 GMK720909:GMV720909 GCO720909:GCZ720909 FSS720909:FTD720909 FIW720909:FJH720909 EZA720909:EZL720909 EPE720909:EPP720909 EFI720909:EFT720909 DVM720909:DVX720909 DLQ720909:DMB720909 DBU720909:DCF720909 CRY720909:CSJ720909 CIC720909:CIN720909 BYG720909:BYR720909 BOK720909:BOV720909 BEO720909:BEZ720909 AUS720909:AVD720909 AKW720909:ALH720909 ABA720909:ABL720909 RE720909:RP720909 HI720909:HT720909 WTU655373:WUF655373 WJY655373:WKJ655373 WAC655373:WAN655373 VQG655373:VQR655373 VGK655373:VGV655373 UWO655373:UWZ655373 UMS655373:UND655373 UCW655373:UDH655373 TTA655373:TTL655373 TJE655373:TJP655373 SZI655373:SZT655373 SPM655373:SPX655373 SFQ655373:SGB655373 RVU655373:RWF655373 RLY655373:RMJ655373 RCC655373:RCN655373 QSG655373:QSR655373 QIK655373:QIV655373 PYO655373:PYZ655373 POS655373:PPD655373 PEW655373:PFH655373 OVA655373:OVL655373 OLE655373:OLP655373 OBI655373:OBT655373 NRM655373:NRX655373 NHQ655373:NIB655373 MXU655373:MYF655373 MNY655373:MOJ655373 MEC655373:MEN655373 LUG655373:LUR655373 LKK655373:LKV655373 LAO655373:LAZ655373 KQS655373:KRD655373 KGW655373:KHH655373 JXA655373:JXL655373 JNE655373:JNP655373 JDI655373:JDT655373 ITM655373:ITX655373 IJQ655373:IKB655373 HZU655373:IAF655373 HPY655373:HQJ655373 HGC655373:HGN655373 GWG655373:GWR655373 GMK655373:GMV655373 GCO655373:GCZ655373 FSS655373:FTD655373 FIW655373:FJH655373 EZA655373:EZL655373 EPE655373:EPP655373 EFI655373:EFT655373 DVM655373:DVX655373 DLQ655373:DMB655373 DBU655373:DCF655373 CRY655373:CSJ655373 CIC655373:CIN655373 BYG655373:BYR655373 BOK655373:BOV655373 BEO655373:BEZ655373 AUS655373:AVD655373 AKW655373:ALH655373 ABA655373:ABL655373 RE655373:RP655373 HI655373:HT655373 WTU589837:WUF589837 WJY589837:WKJ589837 WAC589837:WAN589837 VQG589837:VQR589837 VGK589837:VGV589837 UWO589837:UWZ589837 UMS589837:UND589837 UCW589837:UDH589837 TTA589837:TTL589837 TJE589837:TJP589837 SZI589837:SZT589837 SPM589837:SPX589837 SFQ589837:SGB589837 RVU589837:RWF589837 RLY589837:RMJ589837 RCC589837:RCN589837 QSG589837:QSR589837 QIK589837:QIV589837 PYO589837:PYZ589837 POS589837:PPD589837 PEW589837:PFH589837 OVA589837:OVL589837 OLE589837:OLP589837 OBI589837:OBT589837 NRM589837:NRX589837 NHQ589837:NIB589837 MXU589837:MYF589837 MNY589837:MOJ589837 MEC589837:MEN589837 LUG589837:LUR589837 LKK589837:LKV589837 LAO589837:LAZ589837 KQS589837:KRD589837 KGW589837:KHH589837 JXA589837:JXL589837 JNE589837:JNP589837 JDI589837:JDT589837 ITM589837:ITX589837 IJQ589837:IKB589837 HZU589837:IAF589837 HPY589837:HQJ589837 HGC589837:HGN589837 GWG589837:GWR589837 GMK589837:GMV589837 GCO589837:GCZ589837 FSS589837:FTD589837 FIW589837:FJH589837 EZA589837:EZL589837 EPE589837:EPP589837 EFI589837:EFT589837 DVM589837:DVX589837 DLQ589837:DMB589837 DBU589837:DCF589837 CRY589837:CSJ589837 CIC589837:CIN589837 BYG589837:BYR589837 BOK589837:BOV589837 BEO589837:BEZ589837 AUS589837:AVD589837 AKW589837:ALH589837 ABA589837:ABL589837 RE589837:RP589837 HI589837:HT589837 WTU524301:WUF524301 WJY524301:WKJ524301 WAC524301:WAN524301 VQG524301:VQR524301 VGK524301:VGV524301 UWO524301:UWZ524301 UMS524301:UND524301 UCW524301:UDH524301 TTA524301:TTL524301 TJE524301:TJP524301 SZI524301:SZT524301 SPM524301:SPX524301 SFQ524301:SGB524301 RVU524301:RWF524301 RLY524301:RMJ524301 RCC524301:RCN524301 QSG524301:QSR524301 QIK524301:QIV524301 PYO524301:PYZ524301 POS524301:PPD524301 PEW524301:PFH524301 OVA524301:OVL524301 OLE524301:OLP524301 OBI524301:OBT524301 NRM524301:NRX524301 NHQ524301:NIB524301 MXU524301:MYF524301 MNY524301:MOJ524301 MEC524301:MEN524301 LUG524301:LUR524301 LKK524301:LKV524301 LAO524301:LAZ524301 KQS524301:KRD524301 KGW524301:KHH524301 JXA524301:JXL524301 JNE524301:JNP524301 JDI524301:JDT524301 ITM524301:ITX524301 IJQ524301:IKB524301 HZU524301:IAF524301 HPY524301:HQJ524301 HGC524301:HGN524301 GWG524301:GWR524301 GMK524301:GMV524301 GCO524301:GCZ524301 FSS524301:FTD524301 FIW524301:FJH524301 EZA524301:EZL524301 EPE524301:EPP524301 EFI524301:EFT524301 DVM524301:DVX524301 DLQ524301:DMB524301 DBU524301:DCF524301 CRY524301:CSJ524301 CIC524301:CIN524301 BYG524301:BYR524301 BOK524301:BOV524301 BEO524301:BEZ524301 AUS524301:AVD524301 AKW524301:ALH524301 ABA524301:ABL524301 RE524301:RP524301 HI524301:HT524301 WTU458765:WUF458765 WJY458765:WKJ458765 WAC458765:WAN458765 VQG458765:VQR458765 VGK458765:VGV458765 UWO458765:UWZ458765 UMS458765:UND458765 UCW458765:UDH458765 TTA458765:TTL458765 TJE458765:TJP458765 SZI458765:SZT458765 SPM458765:SPX458765 SFQ458765:SGB458765 RVU458765:RWF458765 RLY458765:RMJ458765 RCC458765:RCN458765 QSG458765:QSR458765 QIK458765:QIV458765 PYO458765:PYZ458765 POS458765:PPD458765 PEW458765:PFH458765 OVA458765:OVL458765 OLE458765:OLP458765 OBI458765:OBT458765 NRM458765:NRX458765 NHQ458765:NIB458765 MXU458765:MYF458765 MNY458765:MOJ458765 MEC458765:MEN458765 LUG458765:LUR458765 LKK458765:LKV458765 LAO458765:LAZ458765 KQS458765:KRD458765 KGW458765:KHH458765 JXA458765:JXL458765 JNE458765:JNP458765 JDI458765:JDT458765 ITM458765:ITX458765 IJQ458765:IKB458765 HZU458765:IAF458765 HPY458765:HQJ458765 HGC458765:HGN458765 GWG458765:GWR458765 GMK458765:GMV458765 GCO458765:GCZ458765 FSS458765:FTD458765 FIW458765:FJH458765 EZA458765:EZL458765 EPE458765:EPP458765 EFI458765:EFT458765 DVM458765:DVX458765 DLQ458765:DMB458765 DBU458765:DCF458765 CRY458765:CSJ458765 CIC458765:CIN458765 BYG458765:BYR458765 BOK458765:BOV458765 BEO458765:BEZ458765 AUS458765:AVD458765 AKW458765:ALH458765 ABA458765:ABL458765 RE458765:RP458765 HI458765:HT458765 WTU393229:WUF393229 WJY393229:WKJ393229 WAC393229:WAN393229 VQG393229:VQR393229 VGK393229:VGV393229 UWO393229:UWZ393229 UMS393229:UND393229 UCW393229:UDH393229 TTA393229:TTL393229 TJE393229:TJP393229 SZI393229:SZT393229 SPM393229:SPX393229 SFQ393229:SGB393229 RVU393229:RWF393229 RLY393229:RMJ393229 RCC393229:RCN393229 QSG393229:QSR393229 QIK393229:QIV393229 PYO393229:PYZ393229 POS393229:PPD393229 PEW393229:PFH393229 OVA393229:OVL393229 OLE393229:OLP393229 OBI393229:OBT393229 NRM393229:NRX393229 NHQ393229:NIB393229 MXU393229:MYF393229 MNY393229:MOJ393229 MEC393229:MEN393229 LUG393229:LUR393229 LKK393229:LKV393229 LAO393229:LAZ393229 KQS393229:KRD393229 KGW393229:KHH393229 JXA393229:JXL393229 JNE393229:JNP393229 JDI393229:JDT393229 ITM393229:ITX393229 IJQ393229:IKB393229 HZU393229:IAF393229 HPY393229:HQJ393229 HGC393229:HGN393229 GWG393229:GWR393229 GMK393229:GMV393229 GCO393229:GCZ393229 FSS393229:FTD393229 FIW393229:FJH393229 EZA393229:EZL393229 EPE393229:EPP393229 EFI393229:EFT393229 DVM393229:DVX393229 DLQ393229:DMB393229 DBU393229:DCF393229 CRY393229:CSJ393229 CIC393229:CIN393229 BYG393229:BYR393229 BOK393229:BOV393229 BEO393229:BEZ393229 AUS393229:AVD393229 AKW393229:ALH393229 ABA393229:ABL393229 RE393229:RP393229 HI393229:HT393229 WTU327693:WUF327693 WJY327693:WKJ327693 WAC327693:WAN327693 VQG327693:VQR327693 VGK327693:VGV327693 UWO327693:UWZ327693 UMS327693:UND327693 UCW327693:UDH327693 TTA327693:TTL327693 TJE327693:TJP327693 SZI327693:SZT327693 SPM327693:SPX327693 SFQ327693:SGB327693 RVU327693:RWF327693 RLY327693:RMJ327693 RCC327693:RCN327693 QSG327693:QSR327693 QIK327693:QIV327693 PYO327693:PYZ327693 POS327693:PPD327693 PEW327693:PFH327693 OVA327693:OVL327693 OLE327693:OLP327693 OBI327693:OBT327693 NRM327693:NRX327693 NHQ327693:NIB327693 MXU327693:MYF327693 MNY327693:MOJ327693 MEC327693:MEN327693 LUG327693:LUR327693 LKK327693:LKV327693 LAO327693:LAZ327693 KQS327693:KRD327693 KGW327693:KHH327693 JXA327693:JXL327693 JNE327693:JNP327693 JDI327693:JDT327693 ITM327693:ITX327693 IJQ327693:IKB327693 HZU327693:IAF327693 HPY327693:HQJ327693 HGC327693:HGN327693 GWG327693:GWR327693 GMK327693:GMV327693 GCO327693:GCZ327693 FSS327693:FTD327693 FIW327693:FJH327693 EZA327693:EZL327693 EPE327693:EPP327693 EFI327693:EFT327693 DVM327693:DVX327693 DLQ327693:DMB327693 DBU327693:DCF327693 CRY327693:CSJ327693 CIC327693:CIN327693 BYG327693:BYR327693 BOK327693:BOV327693 BEO327693:BEZ327693 AUS327693:AVD327693 AKW327693:ALH327693 ABA327693:ABL327693 RE327693:RP327693 HI327693:HT327693 WTU262157:WUF262157 WJY262157:WKJ262157 WAC262157:WAN262157 VQG262157:VQR262157 VGK262157:VGV262157 UWO262157:UWZ262157 UMS262157:UND262157 UCW262157:UDH262157 TTA262157:TTL262157 TJE262157:TJP262157 SZI262157:SZT262157 SPM262157:SPX262157 SFQ262157:SGB262157 RVU262157:RWF262157 RLY262157:RMJ262157 RCC262157:RCN262157 QSG262157:QSR262157 QIK262157:QIV262157 PYO262157:PYZ262157 POS262157:PPD262157 PEW262157:PFH262157 OVA262157:OVL262157 OLE262157:OLP262157 OBI262157:OBT262157 NRM262157:NRX262157 NHQ262157:NIB262157 MXU262157:MYF262157 MNY262157:MOJ262157 MEC262157:MEN262157 LUG262157:LUR262157 LKK262157:LKV262157 LAO262157:LAZ262157 KQS262157:KRD262157 KGW262157:KHH262157 JXA262157:JXL262157 JNE262157:JNP262157 JDI262157:JDT262157 ITM262157:ITX262157 IJQ262157:IKB262157 HZU262157:IAF262157 HPY262157:HQJ262157 HGC262157:HGN262157 GWG262157:GWR262157 GMK262157:GMV262157 GCO262157:GCZ262157 FSS262157:FTD262157 FIW262157:FJH262157 EZA262157:EZL262157 EPE262157:EPP262157 EFI262157:EFT262157 DVM262157:DVX262157 DLQ262157:DMB262157 DBU262157:DCF262157 CRY262157:CSJ262157 CIC262157:CIN262157 BYG262157:BYR262157 BOK262157:BOV262157 BEO262157:BEZ262157 AUS262157:AVD262157 AKW262157:ALH262157 ABA262157:ABL262157 RE262157:RP262157 HI262157:HT262157 WTU196621:WUF196621 WJY196621:WKJ196621 WAC196621:WAN196621 VQG196621:VQR196621 VGK196621:VGV196621 UWO196621:UWZ196621 UMS196621:UND196621 UCW196621:UDH196621 TTA196621:TTL196621 TJE196621:TJP196621 SZI196621:SZT196621 SPM196621:SPX196621 SFQ196621:SGB196621 RVU196621:RWF196621 RLY196621:RMJ196621 RCC196621:RCN196621 QSG196621:QSR196621 QIK196621:QIV196621 PYO196621:PYZ196621 POS196621:PPD196621 PEW196621:PFH196621 OVA196621:OVL196621 OLE196621:OLP196621 OBI196621:OBT196621 NRM196621:NRX196621 NHQ196621:NIB196621 MXU196621:MYF196621 MNY196621:MOJ196621 MEC196621:MEN196621 LUG196621:LUR196621 LKK196621:LKV196621 LAO196621:LAZ196621 KQS196621:KRD196621 KGW196621:KHH196621 JXA196621:JXL196621 JNE196621:JNP196621 JDI196621:JDT196621 ITM196621:ITX196621 IJQ196621:IKB196621 HZU196621:IAF196621 HPY196621:HQJ196621 HGC196621:HGN196621 GWG196621:GWR196621 GMK196621:GMV196621 GCO196621:GCZ196621 FSS196621:FTD196621 FIW196621:FJH196621 EZA196621:EZL196621 EPE196621:EPP196621 EFI196621:EFT196621 DVM196621:DVX196621 DLQ196621:DMB196621 DBU196621:DCF196621 CRY196621:CSJ196621 CIC196621:CIN196621 BYG196621:BYR196621 BOK196621:BOV196621 BEO196621:BEZ196621 AUS196621:AVD196621 AKW196621:ALH196621 ABA196621:ABL196621 RE196621:RP196621 HI196621:HT196621 WTU131085:WUF131085 WJY131085:WKJ131085 WAC131085:WAN131085 VQG131085:VQR131085 VGK131085:VGV131085 UWO131085:UWZ131085 UMS131085:UND131085 UCW131085:UDH131085 TTA131085:TTL131085 TJE131085:TJP131085 SZI131085:SZT131085 SPM131085:SPX131085 SFQ131085:SGB131085 RVU131085:RWF131085 RLY131085:RMJ131085 RCC131085:RCN131085 QSG131085:QSR131085 QIK131085:QIV131085 PYO131085:PYZ131085 POS131085:PPD131085 PEW131085:PFH131085 OVA131085:OVL131085 OLE131085:OLP131085 OBI131085:OBT131085 NRM131085:NRX131085 NHQ131085:NIB131085 MXU131085:MYF131085 MNY131085:MOJ131085 MEC131085:MEN131085 LUG131085:LUR131085 LKK131085:LKV131085 LAO131085:LAZ131085 KQS131085:KRD131085 KGW131085:KHH131085 JXA131085:JXL131085 JNE131085:JNP131085 JDI131085:JDT131085 ITM131085:ITX131085 IJQ131085:IKB131085 HZU131085:IAF131085 HPY131085:HQJ131085 HGC131085:HGN131085 GWG131085:GWR131085 GMK131085:GMV131085 GCO131085:GCZ131085 FSS131085:FTD131085 FIW131085:FJH131085 EZA131085:EZL131085 EPE131085:EPP131085 EFI131085:EFT131085 DVM131085:DVX131085 DLQ131085:DMB131085 DBU131085:DCF131085 CRY131085:CSJ131085 CIC131085:CIN131085 BYG131085:BYR131085 BOK131085:BOV131085 BEO131085:BEZ131085 AUS131085:AVD131085 AKW131085:ALH131085 ABA131085:ABL131085 RE131085:RP131085 HI131085:HT131085 WTU65549:WUF65549 WJY65549:WKJ65549 WAC65549:WAN65549 VQG65549:VQR65549 VGK65549:VGV65549 UWO65549:UWZ65549 UMS65549:UND65549 UCW65549:UDH65549 TTA65549:TTL65549 TJE65549:TJP65549 SZI65549:SZT65549 SPM65549:SPX65549 SFQ65549:SGB65549 RVU65549:RWF65549 RLY65549:RMJ65549 RCC65549:RCN65549 QSG65549:QSR65549 QIK65549:QIV65549 PYO65549:PYZ65549 POS65549:PPD65549 PEW65549:PFH65549 OVA65549:OVL65549 OLE65549:OLP65549 OBI65549:OBT65549 NRM65549:NRX65549 NHQ65549:NIB65549 MXU65549:MYF65549 MNY65549:MOJ65549 MEC65549:MEN65549 LUG65549:LUR65549 LKK65549:LKV65549 LAO65549:LAZ65549 KQS65549:KRD65549 KGW65549:KHH65549 JXA65549:JXL65549 JNE65549:JNP65549 JDI65549:JDT65549 ITM65549:ITX65549 IJQ65549:IKB65549 HZU65549:IAF65549 HPY65549:HQJ65549 HGC65549:HGN65549 GWG65549:GWR65549 GMK65549:GMV65549 GCO65549:GCZ65549 FSS65549:FTD65549 FIW65549:FJH65549 EZA65549:EZL65549 EPE65549:EPP65549 EFI65549:EFT65549 DVM65549:DVX65549 DLQ65549:DMB65549 DBU65549:DCF65549 CRY65549:CSJ65549 CIC65549:CIN65549 BYG65549:BYR65549 BOK65549:BOV65549 BEO65549:BEZ65549 AUS65549:AVD65549 AKW65549:ALH65549 ABA65549:ABL65549 RE65549:RP65549 HI65549:HT65549 WVH983058:WVS983058 WLL983058:WLW983058 WBP983058:WCA983058 VRT983058:VSE983058 VHX983058:VII983058 UYB983058:UYM983058 UOF983058:UOQ983058 UEJ983058:UEU983058 TUN983058:TUY983058 TKR983058:TLC983058 TAV983058:TBG983058 SQZ983058:SRK983058 SHD983058:SHO983058 RXH983058:RXS983058 RNL983058:RNW983058 RDP983058:REA983058 QTT983058:QUE983058 QJX983058:QKI983058 QAB983058:QAM983058 PQF983058:PQQ983058 PGJ983058:PGU983058 OWN983058:OWY983058 OMR983058:ONC983058 OCV983058:ODG983058 NSZ983058:NTK983058 NJD983058:NJO983058 MZH983058:MZS983058 MPL983058:MPW983058 MFP983058:MGA983058 LVT983058:LWE983058 LLX983058:LMI983058 LCB983058:LCM983058 KSF983058:KSQ983058 KIJ983058:KIU983058 JYN983058:JYY983058 JOR983058:JPC983058 JEV983058:JFG983058 IUZ983058:IVK983058 ILD983058:ILO983058 IBH983058:IBS983058 HRL983058:HRW983058 HHP983058:HIA983058 GXT983058:GYE983058 GNX983058:GOI983058 GEB983058:GEM983058 FUF983058:FUQ983058 FKJ983058:FKU983058 FAN983058:FAY983058 EQR983058:ERC983058 EGV983058:EHG983058 DWZ983058:DXK983058 DND983058:DNO983058 DDH983058:DDS983058 CTL983058:CTW983058 CJP983058:CKA983058 BZT983058:CAE983058 BPX983058:BQI983058 BGB983058:BGM983058 AWF983058:AWQ983058 AMJ983058:AMU983058 ACN983058:ACY983058 SR983058:TC983058 IV983058:JG983058 WVH917522:WVS917522 WLL917522:WLW917522 WBP917522:WCA917522 VRT917522:VSE917522 VHX917522:VII917522 UYB917522:UYM917522 UOF917522:UOQ917522 UEJ917522:UEU917522 TUN917522:TUY917522 TKR917522:TLC917522 TAV917522:TBG917522 SQZ917522:SRK917522 SHD917522:SHO917522 RXH917522:RXS917522 RNL917522:RNW917522 RDP917522:REA917522 QTT917522:QUE917522 QJX917522:QKI917522 QAB917522:QAM917522 PQF917522:PQQ917522 PGJ917522:PGU917522 OWN917522:OWY917522 OMR917522:ONC917522 OCV917522:ODG917522 NSZ917522:NTK917522 NJD917522:NJO917522 MZH917522:MZS917522 MPL917522:MPW917522 MFP917522:MGA917522 LVT917522:LWE917522 LLX917522:LMI917522 LCB917522:LCM917522 KSF917522:KSQ917522 KIJ917522:KIU917522 JYN917522:JYY917522 JOR917522:JPC917522 JEV917522:JFG917522 IUZ917522:IVK917522 ILD917522:ILO917522 IBH917522:IBS917522 HRL917522:HRW917522 HHP917522:HIA917522 GXT917522:GYE917522 GNX917522:GOI917522 GEB917522:GEM917522 FUF917522:FUQ917522 FKJ917522:FKU917522 FAN917522:FAY917522 EQR917522:ERC917522 EGV917522:EHG917522 DWZ917522:DXK917522 DND917522:DNO917522 DDH917522:DDS917522 CTL917522:CTW917522 CJP917522:CKA917522 BZT917522:CAE917522 BPX917522:BQI917522 BGB917522:BGM917522 AWF917522:AWQ917522 AMJ917522:AMU917522 ACN917522:ACY917522 SR917522:TC917522 IV917522:JG917522 WVH851986:WVS851986 WLL851986:WLW851986 WBP851986:WCA851986 VRT851986:VSE851986 VHX851986:VII851986 UYB851986:UYM851986 UOF851986:UOQ851986 UEJ851986:UEU851986 TUN851986:TUY851986 TKR851986:TLC851986 TAV851986:TBG851986 SQZ851986:SRK851986 SHD851986:SHO851986 RXH851986:RXS851986 RNL851986:RNW851986 RDP851986:REA851986 QTT851986:QUE851986 QJX851986:QKI851986 QAB851986:QAM851986 PQF851986:PQQ851986 PGJ851986:PGU851986 OWN851986:OWY851986 OMR851986:ONC851986 OCV851986:ODG851986 NSZ851986:NTK851986 NJD851986:NJO851986 MZH851986:MZS851986 MPL851986:MPW851986 MFP851986:MGA851986 LVT851986:LWE851986 LLX851986:LMI851986 LCB851986:LCM851986 KSF851986:KSQ851986 KIJ851986:KIU851986 JYN851986:JYY851986 JOR851986:JPC851986 JEV851986:JFG851986 IUZ851986:IVK851986 ILD851986:ILO851986 IBH851986:IBS851986 HRL851986:HRW851986 HHP851986:HIA851986 GXT851986:GYE851986 GNX851986:GOI851986 GEB851986:GEM851986 FUF851986:FUQ851986 FKJ851986:FKU851986 FAN851986:FAY851986 EQR851986:ERC851986 EGV851986:EHG851986 DWZ851986:DXK851986 DND851986:DNO851986 DDH851986:DDS851986 CTL851986:CTW851986 CJP851986:CKA851986 BZT851986:CAE851986 BPX851986:BQI851986 BGB851986:BGM851986 AWF851986:AWQ851986 AMJ851986:AMU851986 ACN851986:ACY851986 SR851986:TC851986 IV851986:JG851986 WVH786450:WVS786450 WLL786450:WLW786450 WBP786450:WCA786450 VRT786450:VSE786450 VHX786450:VII786450 UYB786450:UYM786450 UOF786450:UOQ786450 UEJ786450:UEU786450 TUN786450:TUY786450 TKR786450:TLC786450 TAV786450:TBG786450 SQZ786450:SRK786450 SHD786450:SHO786450 RXH786450:RXS786450 RNL786450:RNW786450 RDP786450:REA786450 QTT786450:QUE786450 QJX786450:QKI786450 QAB786450:QAM786450 PQF786450:PQQ786450 PGJ786450:PGU786450 OWN786450:OWY786450 OMR786450:ONC786450 OCV786450:ODG786450 NSZ786450:NTK786450 NJD786450:NJO786450 MZH786450:MZS786450 MPL786450:MPW786450 MFP786450:MGA786450 LVT786450:LWE786450 LLX786450:LMI786450 LCB786450:LCM786450 KSF786450:KSQ786450 KIJ786450:KIU786450 JYN786450:JYY786450 JOR786450:JPC786450 JEV786450:JFG786450 IUZ786450:IVK786450 ILD786450:ILO786450 IBH786450:IBS786450 HRL786450:HRW786450 HHP786450:HIA786450 GXT786450:GYE786450 GNX786450:GOI786450 GEB786450:GEM786450 FUF786450:FUQ786450 FKJ786450:FKU786450 FAN786450:FAY786450 EQR786450:ERC786450 EGV786450:EHG786450 DWZ786450:DXK786450 DND786450:DNO786450 DDH786450:DDS786450 CTL786450:CTW786450 CJP786450:CKA786450 BZT786450:CAE786450 BPX786450:BQI786450 BGB786450:BGM786450 AWF786450:AWQ786450 AMJ786450:AMU786450 ACN786450:ACY786450 SR786450:TC786450 IV786450:JG786450 WVH720914:WVS720914 WLL720914:WLW720914 WBP720914:WCA720914 VRT720914:VSE720914 VHX720914:VII720914 UYB720914:UYM720914 UOF720914:UOQ720914 UEJ720914:UEU720914 TUN720914:TUY720914 TKR720914:TLC720914 TAV720914:TBG720914 SQZ720914:SRK720914 SHD720914:SHO720914 RXH720914:RXS720914 RNL720914:RNW720914 RDP720914:REA720914 QTT720914:QUE720914 QJX720914:QKI720914 QAB720914:QAM720914 PQF720914:PQQ720914 PGJ720914:PGU720914 OWN720914:OWY720914 OMR720914:ONC720914 OCV720914:ODG720914 NSZ720914:NTK720914 NJD720914:NJO720914 MZH720914:MZS720914 MPL720914:MPW720914 MFP720914:MGA720914 LVT720914:LWE720914 LLX720914:LMI720914 LCB720914:LCM720914 KSF720914:KSQ720914 KIJ720914:KIU720914 JYN720914:JYY720914 JOR720914:JPC720914 JEV720914:JFG720914 IUZ720914:IVK720914 ILD720914:ILO720914 IBH720914:IBS720914 HRL720914:HRW720914 HHP720914:HIA720914 GXT720914:GYE720914 GNX720914:GOI720914 GEB720914:GEM720914 FUF720914:FUQ720914 FKJ720914:FKU720914 FAN720914:FAY720914 EQR720914:ERC720914 EGV720914:EHG720914 DWZ720914:DXK720914 DND720914:DNO720914 DDH720914:DDS720914 CTL720914:CTW720914 CJP720914:CKA720914 BZT720914:CAE720914 BPX720914:BQI720914 BGB720914:BGM720914 AWF720914:AWQ720914 AMJ720914:AMU720914 ACN720914:ACY720914 SR720914:TC720914 IV720914:JG720914 WVH655378:WVS655378 WLL655378:WLW655378 WBP655378:WCA655378 VRT655378:VSE655378 VHX655378:VII655378 UYB655378:UYM655378 UOF655378:UOQ655378 UEJ655378:UEU655378 TUN655378:TUY655378 TKR655378:TLC655378 TAV655378:TBG655378 SQZ655378:SRK655378 SHD655378:SHO655378 RXH655378:RXS655378 RNL655378:RNW655378 RDP655378:REA655378 QTT655378:QUE655378 QJX655378:QKI655378 QAB655378:QAM655378 PQF655378:PQQ655378 PGJ655378:PGU655378 OWN655378:OWY655378 OMR655378:ONC655378 OCV655378:ODG655378 NSZ655378:NTK655378 NJD655378:NJO655378 MZH655378:MZS655378 MPL655378:MPW655378 MFP655378:MGA655378 LVT655378:LWE655378 LLX655378:LMI655378 LCB655378:LCM655378 KSF655378:KSQ655378 KIJ655378:KIU655378 JYN655378:JYY655378 JOR655378:JPC655378 JEV655378:JFG655378 IUZ655378:IVK655378 ILD655378:ILO655378 IBH655378:IBS655378 HRL655378:HRW655378 HHP655378:HIA655378 GXT655378:GYE655378 GNX655378:GOI655378 GEB655378:GEM655378 FUF655378:FUQ655378 FKJ655378:FKU655378 FAN655378:FAY655378 EQR655378:ERC655378 EGV655378:EHG655378 DWZ655378:DXK655378 DND655378:DNO655378 DDH655378:DDS655378 CTL655378:CTW655378 CJP655378:CKA655378 BZT655378:CAE655378 BPX655378:BQI655378 BGB655378:BGM655378 AWF655378:AWQ655378 AMJ655378:AMU655378 ACN655378:ACY655378 SR655378:TC655378 IV655378:JG655378 WVH589842:WVS589842 WLL589842:WLW589842 WBP589842:WCA589842 VRT589842:VSE589842 VHX589842:VII589842 UYB589842:UYM589842 UOF589842:UOQ589842 UEJ589842:UEU589842 TUN589842:TUY589842 TKR589842:TLC589842 TAV589842:TBG589842 SQZ589842:SRK589842 SHD589842:SHO589842 RXH589842:RXS589842 RNL589842:RNW589842 RDP589842:REA589842 QTT589842:QUE589842 QJX589842:QKI589842 QAB589842:QAM589842 PQF589842:PQQ589842 PGJ589842:PGU589842 OWN589842:OWY589842 OMR589842:ONC589842 OCV589842:ODG589842 NSZ589842:NTK589842 NJD589842:NJO589842 MZH589842:MZS589842 MPL589842:MPW589842 MFP589842:MGA589842 LVT589842:LWE589842 LLX589842:LMI589842 LCB589842:LCM589842 KSF589842:KSQ589842 KIJ589842:KIU589842 JYN589842:JYY589842 JOR589842:JPC589842 JEV589842:JFG589842 IUZ589842:IVK589842 ILD589842:ILO589842 IBH589842:IBS589842 HRL589842:HRW589842 HHP589842:HIA589842 GXT589842:GYE589842 GNX589842:GOI589842 GEB589842:GEM589842 FUF589842:FUQ589842 FKJ589842:FKU589842 FAN589842:FAY589842 EQR589842:ERC589842 EGV589842:EHG589842 DWZ589842:DXK589842 DND589842:DNO589842 DDH589842:DDS589842 CTL589842:CTW589842 CJP589842:CKA589842 BZT589842:CAE589842 BPX589842:BQI589842 BGB589842:BGM589842 AWF589842:AWQ589842 AMJ589842:AMU589842 ACN589842:ACY589842 SR589842:TC589842 IV589842:JG589842 WVH524306:WVS524306 WLL524306:WLW524306 WBP524306:WCA524306 VRT524306:VSE524306 VHX524306:VII524306 UYB524306:UYM524306 UOF524306:UOQ524306 UEJ524306:UEU524306 TUN524306:TUY524306 TKR524306:TLC524306 TAV524306:TBG524306 SQZ524306:SRK524306 SHD524306:SHO524306 RXH524306:RXS524306 RNL524306:RNW524306 RDP524306:REA524306 QTT524306:QUE524306 QJX524306:QKI524306 QAB524306:QAM524306 PQF524306:PQQ524306 PGJ524306:PGU524306 OWN524306:OWY524306 OMR524306:ONC524306 OCV524306:ODG524306 NSZ524306:NTK524306 NJD524306:NJO524306 MZH524306:MZS524306 MPL524306:MPW524306 MFP524306:MGA524306 LVT524306:LWE524306 LLX524306:LMI524306 LCB524306:LCM524306 KSF524306:KSQ524306 KIJ524306:KIU524306 JYN524306:JYY524306 JOR524306:JPC524306 JEV524306:JFG524306 IUZ524306:IVK524306 ILD524306:ILO524306 IBH524306:IBS524306 HRL524306:HRW524306 HHP524306:HIA524306 GXT524306:GYE524306 GNX524306:GOI524306 GEB524306:GEM524306 FUF524306:FUQ524306 FKJ524306:FKU524306 FAN524306:FAY524306 EQR524306:ERC524306 EGV524306:EHG524306 DWZ524306:DXK524306 DND524306:DNO524306 DDH524306:DDS524306 CTL524306:CTW524306 CJP524306:CKA524306 BZT524306:CAE524306 BPX524306:BQI524306 BGB524306:BGM524306 AWF524306:AWQ524306 AMJ524306:AMU524306 ACN524306:ACY524306 SR524306:TC524306 IV524306:JG524306 WVH458770:WVS458770 WLL458770:WLW458770 WBP458770:WCA458770 VRT458770:VSE458770 VHX458770:VII458770 UYB458770:UYM458770 UOF458770:UOQ458770 UEJ458770:UEU458770 TUN458770:TUY458770 TKR458770:TLC458770 TAV458770:TBG458770 SQZ458770:SRK458770 SHD458770:SHO458770 RXH458770:RXS458770 RNL458770:RNW458770 RDP458770:REA458770 QTT458770:QUE458770 QJX458770:QKI458770 QAB458770:QAM458770 PQF458770:PQQ458770 PGJ458770:PGU458770 OWN458770:OWY458770 OMR458770:ONC458770 OCV458770:ODG458770 NSZ458770:NTK458770 NJD458770:NJO458770 MZH458770:MZS458770 MPL458770:MPW458770 MFP458770:MGA458770 LVT458770:LWE458770 LLX458770:LMI458770 LCB458770:LCM458770 KSF458770:KSQ458770 KIJ458770:KIU458770 JYN458770:JYY458770 JOR458770:JPC458770 JEV458770:JFG458770 IUZ458770:IVK458770 ILD458770:ILO458770 IBH458770:IBS458770 HRL458770:HRW458770 HHP458770:HIA458770 GXT458770:GYE458770 GNX458770:GOI458770 GEB458770:GEM458770 FUF458770:FUQ458770 FKJ458770:FKU458770 FAN458770:FAY458770 EQR458770:ERC458770 EGV458770:EHG458770 DWZ458770:DXK458770 DND458770:DNO458770 DDH458770:DDS458770 CTL458770:CTW458770 CJP458770:CKA458770 BZT458770:CAE458770 BPX458770:BQI458770 BGB458770:BGM458770 AWF458770:AWQ458770 AMJ458770:AMU458770 ACN458770:ACY458770 SR458770:TC458770 IV458770:JG458770 WVH393234:WVS393234 WLL393234:WLW393234 WBP393234:WCA393234 VRT393234:VSE393234 VHX393234:VII393234 UYB393234:UYM393234 UOF393234:UOQ393234 UEJ393234:UEU393234 TUN393234:TUY393234 TKR393234:TLC393234 TAV393234:TBG393234 SQZ393234:SRK393234 SHD393234:SHO393234 RXH393234:RXS393234 RNL393234:RNW393234 RDP393234:REA393234 QTT393234:QUE393234 QJX393234:QKI393234 QAB393234:QAM393234 PQF393234:PQQ393234 PGJ393234:PGU393234 OWN393234:OWY393234 OMR393234:ONC393234 OCV393234:ODG393234 NSZ393234:NTK393234 NJD393234:NJO393234 MZH393234:MZS393234 MPL393234:MPW393234 MFP393234:MGA393234 LVT393234:LWE393234 LLX393234:LMI393234 LCB393234:LCM393234 KSF393234:KSQ393234 KIJ393234:KIU393234 JYN393234:JYY393234 JOR393234:JPC393234 JEV393234:JFG393234 IUZ393234:IVK393234 ILD393234:ILO393234 IBH393234:IBS393234 HRL393234:HRW393234 HHP393234:HIA393234 GXT393234:GYE393234 GNX393234:GOI393234 GEB393234:GEM393234 FUF393234:FUQ393234 FKJ393234:FKU393234 FAN393234:FAY393234 EQR393234:ERC393234 EGV393234:EHG393234 DWZ393234:DXK393234 DND393234:DNO393234 DDH393234:DDS393234 CTL393234:CTW393234 CJP393234:CKA393234 BZT393234:CAE393234 BPX393234:BQI393234 BGB393234:BGM393234 AWF393234:AWQ393234 AMJ393234:AMU393234 ACN393234:ACY393234 SR393234:TC393234 IV393234:JG393234 WVH327698:WVS327698 WLL327698:WLW327698 WBP327698:WCA327698 VRT327698:VSE327698 VHX327698:VII327698 UYB327698:UYM327698 UOF327698:UOQ327698 UEJ327698:UEU327698 TUN327698:TUY327698 TKR327698:TLC327698 TAV327698:TBG327698 SQZ327698:SRK327698 SHD327698:SHO327698 RXH327698:RXS327698 RNL327698:RNW327698 RDP327698:REA327698 QTT327698:QUE327698 QJX327698:QKI327698 QAB327698:QAM327698 PQF327698:PQQ327698 PGJ327698:PGU327698 OWN327698:OWY327698 OMR327698:ONC327698 OCV327698:ODG327698 NSZ327698:NTK327698 NJD327698:NJO327698 MZH327698:MZS327698 MPL327698:MPW327698 MFP327698:MGA327698 LVT327698:LWE327698 LLX327698:LMI327698 LCB327698:LCM327698 KSF327698:KSQ327698 KIJ327698:KIU327698 JYN327698:JYY327698 JOR327698:JPC327698 JEV327698:JFG327698 IUZ327698:IVK327698 ILD327698:ILO327698 IBH327698:IBS327698 HRL327698:HRW327698 HHP327698:HIA327698 GXT327698:GYE327698 GNX327698:GOI327698 GEB327698:GEM327698 FUF327698:FUQ327698 FKJ327698:FKU327698 FAN327698:FAY327698 EQR327698:ERC327698 EGV327698:EHG327698 DWZ327698:DXK327698 DND327698:DNO327698 DDH327698:DDS327698 CTL327698:CTW327698 CJP327698:CKA327698 BZT327698:CAE327698 BPX327698:BQI327698 BGB327698:BGM327698 AWF327698:AWQ327698 AMJ327698:AMU327698 ACN327698:ACY327698 SR327698:TC327698 IV327698:JG327698 WVH262162:WVS262162 WLL262162:WLW262162 WBP262162:WCA262162 VRT262162:VSE262162 VHX262162:VII262162 UYB262162:UYM262162 UOF262162:UOQ262162 UEJ262162:UEU262162 TUN262162:TUY262162 TKR262162:TLC262162 TAV262162:TBG262162 SQZ262162:SRK262162 SHD262162:SHO262162 RXH262162:RXS262162 RNL262162:RNW262162 RDP262162:REA262162 QTT262162:QUE262162 QJX262162:QKI262162 QAB262162:QAM262162 PQF262162:PQQ262162 PGJ262162:PGU262162 OWN262162:OWY262162 OMR262162:ONC262162 OCV262162:ODG262162 NSZ262162:NTK262162 NJD262162:NJO262162 MZH262162:MZS262162 MPL262162:MPW262162 MFP262162:MGA262162 LVT262162:LWE262162 LLX262162:LMI262162 LCB262162:LCM262162 KSF262162:KSQ262162 KIJ262162:KIU262162 JYN262162:JYY262162 JOR262162:JPC262162 JEV262162:JFG262162 IUZ262162:IVK262162 ILD262162:ILO262162 IBH262162:IBS262162 HRL262162:HRW262162 HHP262162:HIA262162 GXT262162:GYE262162 GNX262162:GOI262162 GEB262162:GEM262162 FUF262162:FUQ262162 FKJ262162:FKU262162 FAN262162:FAY262162 EQR262162:ERC262162 EGV262162:EHG262162 DWZ262162:DXK262162 DND262162:DNO262162 DDH262162:DDS262162 CTL262162:CTW262162 CJP262162:CKA262162 BZT262162:CAE262162 BPX262162:BQI262162 BGB262162:BGM262162 AWF262162:AWQ262162 AMJ262162:AMU262162 ACN262162:ACY262162 SR262162:TC262162 IV262162:JG262162 WVH196626:WVS196626 WLL196626:WLW196626 WBP196626:WCA196626 VRT196626:VSE196626 VHX196626:VII196626 UYB196626:UYM196626 UOF196626:UOQ196626 UEJ196626:UEU196626 TUN196626:TUY196626 TKR196626:TLC196626 TAV196626:TBG196626 SQZ196626:SRK196626 SHD196626:SHO196626 RXH196626:RXS196626 RNL196626:RNW196626 RDP196626:REA196626 QTT196626:QUE196626 QJX196626:QKI196626 QAB196626:QAM196626 PQF196626:PQQ196626 PGJ196626:PGU196626 OWN196626:OWY196626 OMR196626:ONC196626 OCV196626:ODG196626 NSZ196626:NTK196626 NJD196626:NJO196626 MZH196626:MZS196626 MPL196626:MPW196626 MFP196626:MGA196626 LVT196626:LWE196626 LLX196626:LMI196626 LCB196626:LCM196626 KSF196626:KSQ196626 KIJ196626:KIU196626 JYN196626:JYY196626 JOR196626:JPC196626 JEV196626:JFG196626 IUZ196626:IVK196626 ILD196626:ILO196626 IBH196626:IBS196626 HRL196626:HRW196626 HHP196626:HIA196626 GXT196626:GYE196626 GNX196626:GOI196626 GEB196626:GEM196626 FUF196626:FUQ196626 FKJ196626:FKU196626 FAN196626:FAY196626 EQR196626:ERC196626 EGV196626:EHG196626 DWZ196626:DXK196626 DND196626:DNO196626 DDH196626:DDS196626 CTL196626:CTW196626 CJP196626:CKA196626 BZT196626:CAE196626 BPX196626:BQI196626 BGB196626:BGM196626 AWF196626:AWQ196626 AMJ196626:AMU196626 ACN196626:ACY196626 SR196626:TC196626 IV196626:JG196626 WVH131090:WVS131090 WLL131090:WLW131090 WBP131090:WCA131090 VRT131090:VSE131090 VHX131090:VII131090 UYB131090:UYM131090 UOF131090:UOQ131090 UEJ131090:UEU131090 TUN131090:TUY131090 TKR131090:TLC131090 TAV131090:TBG131090 SQZ131090:SRK131090 SHD131090:SHO131090 RXH131090:RXS131090 RNL131090:RNW131090 RDP131090:REA131090 QTT131090:QUE131090 QJX131090:QKI131090 QAB131090:QAM131090 PQF131090:PQQ131090 PGJ131090:PGU131090 OWN131090:OWY131090 OMR131090:ONC131090 OCV131090:ODG131090 NSZ131090:NTK131090 NJD131090:NJO131090 MZH131090:MZS131090 MPL131090:MPW131090 MFP131090:MGA131090 LVT131090:LWE131090 LLX131090:LMI131090 LCB131090:LCM131090 KSF131090:KSQ131090 KIJ131090:KIU131090 JYN131090:JYY131090 JOR131090:JPC131090 JEV131090:JFG131090 IUZ131090:IVK131090 ILD131090:ILO131090 IBH131090:IBS131090 HRL131090:HRW131090 HHP131090:HIA131090 GXT131090:GYE131090 GNX131090:GOI131090 GEB131090:GEM131090 FUF131090:FUQ131090 FKJ131090:FKU131090 FAN131090:FAY131090 EQR131090:ERC131090 EGV131090:EHG131090 DWZ131090:DXK131090 DND131090:DNO131090 DDH131090:DDS131090 CTL131090:CTW131090 CJP131090:CKA131090 BZT131090:CAE131090 BPX131090:BQI131090 BGB131090:BGM131090 AWF131090:AWQ131090 AMJ131090:AMU131090 ACN131090:ACY131090 SR131090:TC131090 IV131090:JG131090 WVH65554:WVS65554 WLL65554:WLW65554 WBP65554:WCA65554 VRT65554:VSE65554 VHX65554:VII65554 UYB65554:UYM65554 UOF65554:UOQ65554 UEJ65554:UEU65554 TUN65554:TUY65554 TKR65554:TLC65554 TAV65554:TBG65554 SQZ65554:SRK65554 SHD65554:SHO65554 RXH65554:RXS65554 RNL65554:RNW65554 RDP65554:REA65554 QTT65554:QUE65554 QJX65554:QKI65554 QAB65554:QAM65554 PQF65554:PQQ65554 PGJ65554:PGU65554 OWN65554:OWY65554 OMR65554:ONC65554 OCV65554:ODG65554 NSZ65554:NTK65554 NJD65554:NJO65554 MZH65554:MZS65554 MPL65554:MPW65554 MFP65554:MGA65554 LVT65554:LWE65554 LLX65554:LMI65554 LCB65554:LCM65554 KSF65554:KSQ65554 KIJ65554:KIU65554 JYN65554:JYY65554 JOR65554:JPC65554 JEV65554:JFG65554 IUZ65554:IVK65554 ILD65554:ILO65554 IBH65554:IBS65554 HRL65554:HRW65554 HHP65554:HIA65554 GXT65554:GYE65554 GNX65554:GOI65554 GEB65554:GEM65554 FUF65554:FUQ65554 FKJ65554:FKU65554 FAN65554:FAY65554 EQR65554:ERC65554 EGV65554:EHG65554 DWZ65554:DXK65554 DND65554:DNO65554 DDH65554:DDS65554 CTL65554:CTW65554 CJP65554:CKA65554 BZT65554:CAE65554 BPX65554:BQI65554 BGB65554:BGM65554 AWF65554:AWQ65554 AMJ65554:AMU65554 ACN65554:ACY65554 SR65554:TC65554 IV65554:JG65554 WUU983050:WVF983050 WKY983050:WLJ983050 WBC983050:WBN983050 VRG983050:VRR983050 VHK983050:VHV983050 UXO983050:UXZ983050 UNS983050:UOD983050 UDW983050:UEH983050 TUA983050:TUL983050 TKE983050:TKP983050 TAI983050:TAT983050 SQM983050:SQX983050 SGQ983050:SHB983050 RWU983050:RXF983050 RMY983050:RNJ983050 RDC983050:RDN983050 QTG983050:QTR983050 QJK983050:QJV983050 PZO983050:PZZ983050 PPS983050:PQD983050 PFW983050:PGH983050 OWA983050:OWL983050 OME983050:OMP983050 OCI983050:OCT983050 NSM983050:NSX983050 NIQ983050:NJB983050 MYU983050:MZF983050 MOY983050:MPJ983050 MFC983050:MFN983050 LVG983050:LVR983050 LLK983050:LLV983050 LBO983050:LBZ983050 KRS983050:KSD983050 KHW983050:KIH983050 JYA983050:JYL983050 JOE983050:JOP983050 JEI983050:JET983050 IUM983050:IUX983050 IKQ983050:ILB983050 IAU983050:IBF983050 HQY983050:HRJ983050 HHC983050:HHN983050 GXG983050:GXR983050 GNK983050:GNV983050 GDO983050:GDZ983050 FTS983050:FUD983050 FJW983050:FKH983050 FAA983050:FAL983050 EQE983050:EQP983050 EGI983050:EGT983050 DWM983050:DWX983050 DMQ983050:DNB983050 DCU983050:DDF983050 CSY983050:CTJ983050 CJC983050:CJN983050 BZG983050:BZR983050 BPK983050:BPV983050 BFO983050:BFZ983050 AVS983050:AWD983050 ALW983050:AMH983050 ACA983050:ACL983050 SE983050:SP983050 II983050:IT983050 WUU917514:WVF917514 WKY917514:WLJ917514 WBC917514:WBN917514 VRG917514:VRR917514 VHK917514:VHV917514 UXO917514:UXZ917514 UNS917514:UOD917514 UDW917514:UEH917514 TUA917514:TUL917514 TKE917514:TKP917514 TAI917514:TAT917514 SQM917514:SQX917514 SGQ917514:SHB917514 RWU917514:RXF917514 RMY917514:RNJ917514 RDC917514:RDN917514 QTG917514:QTR917514 QJK917514:QJV917514 PZO917514:PZZ917514 PPS917514:PQD917514 PFW917514:PGH917514 OWA917514:OWL917514 OME917514:OMP917514 OCI917514:OCT917514 NSM917514:NSX917514 NIQ917514:NJB917514 MYU917514:MZF917514 MOY917514:MPJ917514 MFC917514:MFN917514 LVG917514:LVR917514 LLK917514:LLV917514 LBO917514:LBZ917514 KRS917514:KSD917514 KHW917514:KIH917514 JYA917514:JYL917514 JOE917514:JOP917514 JEI917514:JET917514 IUM917514:IUX917514 IKQ917514:ILB917514 IAU917514:IBF917514 HQY917514:HRJ917514 HHC917514:HHN917514 GXG917514:GXR917514 GNK917514:GNV917514 GDO917514:GDZ917514 FTS917514:FUD917514 FJW917514:FKH917514 FAA917514:FAL917514 EQE917514:EQP917514 EGI917514:EGT917514 DWM917514:DWX917514 DMQ917514:DNB917514 DCU917514:DDF917514 CSY917514:CTJ917514 CJC917514:CJN917514 BZG917514:BZR917514 BPK917514:BPV917514 BFO917514:BFZ917514 AVS917514:AWD917514 ALW917514:AMH917514 ACA917514:ACL917514 SE917514:SP917514 II917514:IT917514 WUU851978:WVF851978 WKY851978:WLJ851978 WBC851978:WBN851978 VRG851978:VRR851978 VHK851978:VHV851978 UXO851978:UXZ851978 UNS851978:UOD851978 UDW851978:UEH851978 TUA851978:TUL851978 TKE851978:TKP851978 TAI851978:TAT851978 SQM851978:SQX851978 SGQ851978:SHB851978 RWU851978:RXF851978 RMY851978:RNJ851978 RDC851978:RDN851978 QTG851978:QTR851978 QJK851978:QJV851978 PZO851978:PZZ851978 PPS851978:PQD851978 PFW851978:PGH851978 OWA851978:OWL851978 OME851978:OMP851978 OCI851978:OCT851978 NSM851978:NSX851978 NIQ851978:NJB851978 MYU851978:MZF851978 MOY851978:MPJ851978 MFC851978:MFN851978 LVG851978:LVR851978 LLK851978:LLV851978 LBO851978:LBZ851978 KRS851978:KSD851978 KHW851978:KIH851978 JYA851978:JYL851978 JOE851978:JOP851978 JEI851978:JET851978 IUM851978:IUX851978 IKQ851978:ILB851978 IAU851978:IBF851978 HQY851978:HRJ851978 HHC851978:HHN851978 GXG851978:GXR851978 GNK851978:GNV851978 GDO851978:GDZ851978 FTS851978:FUD851978 FJW851978:FKH851978 FAA851978:FAL851978 EQE851978:EQP851978 EGI851978:EGT851978 DWM851978:DWX851978 DMQ851978:DNB851978 DCU851978:DDF851978 CSY851978:CTJ851978 CJC851978:CJN851978 BZG851978:BZR851978 BPK851978:BPV851978 BFO851978:BFZ851978 AVS851978:AWD851978 ALW851978:AMH851978 ACA851978:ACL851978 SE851978:SP851978 II851978:IT851978 WUU786442:WVF786442 WKY786442:WLJ786442 WBC786442:WBN786442 VRG786442:VRR786442 VHK786442:VHV786442 UXO786442:UXZ786442 UNS786442:UOD786442 UDW786442:UEH786442 TUA786442:TUL786442 TKE786442:TKP786442 TAI786442:TAT786442 SQM786442:SQX786442 SGQ786442:SHB786442 RWU786442:RXF786442 RMY786442:RNJ786442 RDC786442:RDN786442 QTG786442:QTR786442 QJK786442:QJV786442 PZO786442:PZZ786442 PPS786442:PQD786442 PFW786442:PGH786442 OWA786442:OWL786442 OME786442:OMP786442 OCI786442:OCT786442 NSM786442:NSX786442 NIQ786442:NJB786442 MYU786442:MZF786442 MOY786442:MPJ786442 MFC786442:MFN786442 LVG786442:LVR786442 LLK786442:LLV786442 LBO786442:LBZ786442 KRS786442:KSD786442 KHW786442:KIH786442 JYA786442:JYL786442 JOE786442:JOP786442 JEI786442:JET786442 IUM786442:IUX786442 IKQ786442:ILB786442 IAU786442:IBF786442 HQY786442:HRJ786442 HHC786442:HHN786442 GXG786442:GXR786442 GNK786442:GNV786442 GDO786442:GDZ786442 FTS786442:FUD786442 FJW786442:FKH786442 FAA786442:FAL786442 EQE786442:EQP786442 EGI786442:EGT786442 DWM786442:DWX786442 DMQ786442:DNB786442 DCU786442:DDF786442 CSY786442:CTJ786442 CJC786442:CJN786442 BZG786442:BZR786442 BPK786442:BPV786442 BFO786442:BFZ786442 AVS786442:AWD786442 ALW786442:AMH786442 ACA786442:ACL786442 SE786442:SP786442 II786442:IT786442 WUU720906:WVF720906 WKY720906:WLJ720906 WBC720906:WBN720906 VRG720906:VRR720906 VHK720906:VHV720906 UXO720906:UXZ720906 UNS720906:UOD720906 UDW720906:UEH720906 TUA720906:TUL720906 TKE720906:TKP720906 TAI720906:TAT720906 SQM720906:SQX720906 SGQ720906:SHB720906 RWU720906:RXF720906 RMY720906:RNJ720906 RDC720906:RDN720906 QTG720906:QTR720906 QJK720906:QJV720906 PZO720906:PZZ720906 PPS720906:PQD720906 PFW720906:PGH720906 OWA720906:OWL720906 OME720906:OMP720906 OCI720906:OCT720906 NSM720906:NSX720906 NIQ720906:NJB720906 MYU720906:MZF720906 MOY720906:MPJ720906 MFC720906:MFN720906 LVG720906:LVR720906 LLK720906:LLV720906 LBO720906:LBZ720906 KRS720906:KSD720906 KHW720906:KIH720906 JYA720906:JYL720906 JOE720906:JOP720906 JEI720906:JET720906 IUM720906:IUX720906 IKQ720906:ILB720906 IAU720906:IBF720906 HQY720906:HRJ720906 HHC720906:HHN720906 GXG720906:GXR720906 GNK720906:GNV720906 GDO720906:GDZ720906 FTS720906:FUD720906 FJW720906:FKH720906 FAA720906:FAL720906 EQE720906:EQP720906 EGI720906:EGT720906 DWM720906:DWX720906 DMQ720906:DNB720906 DCU720906:DDF720906 CSY720906:CTJ720906 CJC720906:CJN720906 BZG720906:BZR720906 BPK720906:BPV720906 BFO720906:BFZ720906 AVS720906:AWD720906 ALW720906:AMH720906 ACA720906:ACL720906 SE720906:SP720906 II720906:IT720906 WUU655370:WVF655370 WKY655370:WLJ655370 WBC655370:WBN655370 VRG655370:VRR655370 VHK655370:VHV655370 UXO655370:UXZ655370 UNS655370:UOD655370 UDW655370:UEH655370 TUA655370:TUL655370 TKE655370:TKP655370 TAI655370:TAT655370 SQM655370:SQX655370 SGQ655370:SHB655370 RWU655370:RXF655370 RMY655370:RNJ655370 RDC655370:RDN655370 QTG655370:QTR655370 QJK655370:QJV655370 PZO655370:PZZ655370 PPS655370:PQD655370 PFW655370:PGH655370 OWA655370:OWL655370 OME655370:OMP655370 OCI655370:OCT655370 NSM655370:NSX655370 NIQ655370:NJB655370 MYU655370:MZF655370 MOY655370:MPJ655370 MFC655370:MFN655370 LVG655370:LVR655370 LLK655370:LLV655370 LBO655370:LBZ655370 KRS655370:KSD655370 KHW655370:KIH655370 JYA655370:JYL655370 JOE655370:JOP655370 JEI655370:JET655370 IUM655370:IUX655370 IKQ655370:ILB655370 IAU655370:IBF655370 HQY655370:HRJ655370 HHC655370:HHN655370 GXG655370:GXR655370 GNK655370:GNV655370 GDO655370:GDZ655370 FTS655370:FUD655370 FJW655370:FKH655370 FAA655370:FAL655370 EQE655370:EQP655370 EGI655370:EGT655370 DWM655370:DWX655370 DMQ655370:DNB655370 DCU655370:DDF655370 CSY655370:CTJ655370 CJC655370:CJN655370 BZG655370:BZR655370 BPK655370:BPV655370 BFO655370:BFZ655370 AVS655370:AWD655370 ALW655370:AMH655370 ACA655370:ACL655370 SE655370:SP655370 II655370:IT655370 WUU589834:WVF589834 WKY589834:WLJ589834 WBC589834:WBN589834 VRG589834:VRR589834 VHK589834:VHV589834 UXO589834:UXZ589834 UNS589834:UOD589834 UDW589834:UEH589834 TUA589834:TUL589834 TKE589834:TKP589834 TAI589834:TAT589834 SQM589834:SQX589834 SGQ589834:SHB589834 RWU589834:RXF589834 RMY589834:RNJ589834 RDC589834:RDN589834 QTG589834:QTR589834 QJK589834:QJV589834 PZO589834:PZZ589834 PPS589834:PQD589834 PFW589834:PGH589834 OWA589834:OWL589834 OME589834:OMP589834 OCI589834:OCT589834 NSM589834:NSX589834 NIQ589834:NJB589834 MYU589834:MZF589834 MOY589834:MPJ589834 MFC589834:MFN589834 LVG589834:LVR589834 LLK589834:LLV589834 LBO589834:LBZ589834 KRS589834:KSD589834 KHW589834:KIH589834 JYA589834:JYL589834 JOE589834:JOP589834 JEI589834:JET589834 IUM589834:IUX589834 IKQ589834:ILB589834 IAU589834:IBF589834 HQY589834:HRJ589834 HHC589834:HHN589834 GXG589834:GXR589834 GNK589834:GNV589834 GDO589834:GDZ589834 FTS589834:FUD589834 FJW589834:FKH589834 FAA589834:FAL589834 EQE589834:EQP589834 EGI589834:EGT589834 DWM589834:DWX589834 DMQ589834:DNB589834 DCU589834:DDF589834 CSY589834:CTJ589834 CJC589834:CJN589834 BZG589834:BZR589834 BPK589834:BPV589834 BFO589834:BFZ589834 AVS589834:AWD589834 ALW589834:AMH589834 ACA589834:ACL589834 SE589834:SP589834 II589834:IT589834 WUU524298:WVF524298 WKY524298:WLJ524298 WBC524298:WBN524298 VRG524298:VRR524298 VHK524298:VHV524298 UXO524298:UXZ524298 UNS524298:UOD524298 UDW524298:UEH524298 TUA524298:TUL524298 TKE524298:TKP524298 TAI524298:TAT524298 SQM524298:SQX524298 SGQ524298:SHB524298 RWU524298:RXF524298 RMY524298:RNJ524298 RDC524298:RDN524298 QTG524298:QTR524298 QJK524298:QJV524298 PZO524298:PZZ524298 PPS524298:PQD524298 PFW524298:PGH524298 OWA524298:OWL524298 OME524298:OMP524298 OCI524298:OCT524298 NSM524298:NSX524298 NIQ524298:NJB524298 MYU524298:MZF524298 MOY524298:MPJ524298 MFC524298:MFN524298 LVG524298:LVR524298 LLK524298:LLV524298 LBO524298:LBZ524298 KRS524298:KSD524298 KHW524298:KIH524298 JYA524298:JYL524298 JOE524298:JOP524298 JEI524298:JET524298 IUM524298:IUX524298 IKQ524298:ILB524298 IAU524298:IBF524298 HQY524298:HRJ524298 HHC524298:HHN524298 GXG524298:GXR524298 GNK524298:GNV524298 GDO524298:GDZ524298 FTS524298:FUD524298 FJW524298:FKH524298 FAA524298:FAL524298 EQE524298:EQP524298 EGI524298:EGT524298 DWM524298:DWX524298 DMQ524298:DNB524298 DCU524298:DDF524298 CSY524298:CTJ524298 CJC524298:CJN524298 BZG524298:BZR524298 BPK524298:BPV524298 BFO524298:BFZ524298 AVS524298:AWD524298 ALW524298:AMH524298 ACA524298:ACL524298 SE524298:SP524298 II524298:IT524298 WUU458762:WVF458762 WKY458762:WLJ458762 WBC458762:WBN458762 VRG458762:VRR458762 VHK458762:VHV458762 UXO458762:UXZ458762 UNS458762:UOD458762 UDW458762:UEH458762 TUA458762:TUL458762 TKE458762:TKP458762 TAI458762:TAT458762 SQM458762:SQX458762 SGQ458762:SHB458762 RWU458762:RXF458762 RMY458762:RNJ458762 RDC458762:RDN458762 QTG458762:QTR458762 QJK458762:QJV458762 PZO458762:PZZ458762 PPS458762:PQD458762 PFW458762:PGH458762 OWA458762:OWL458762 OME458762:OMP458762 OCI458762:OCT458762 NSM458762:NSX458762 NIQ458762:NJB458762 MYU458762:MZF458762 MOY458762:MPJ458762 MFC458762:MFN458762 LVG458762:LVR458762 LLK458762:LLV458762 LBO458762:LBZ458762 KRS458762:KSD458762 KHW458762:KIH458762 JYA458762:JYL458762 JOE458762:JOP458762 JEI458762:JET458762 IUM458762:IUX458762 IKQ458762:ILB458762 IAU458762:IBF458762 HQY458762:HRJ458762 HHC458762:HHN458762 GXG458762:GXR458762 GNK458762:GNV458762 GDO458762:GDZ458762 FTS458762:FUD458762 FJW458762:FKH458762 FAA458762:FAL458762 EQE458762:EQP458762 EGI458762:EGT458762 DWM458762:DWX458762 DMQ458762:DNB458762 DCU458762:DDF458762 CSY458762:CTJ458762 CJC458762:CJN458762 BZG458762:BZR458762 BPK458762:BPV458762 BFO458762:BFZ458762 AVS458762:AWD458762 ALW458762:AMH458762 ACA458762:ACL458762 SE458762:SP458762 II458762:IT458762 WUU393226:WVF393226 WKY393226:WLJ393226 WBC393226:WBN393226 VRG393226:VRR393226 VHK393226:VHV393226 UXO393226:UXZ393226 UNS393226:UOD393226 UDW393226:UEH393226 TUA393226:TUL393226 TKE393226:TKP393226 TAI393226:TAT393226 SQM393226:SQX393226 SGQ393226:SHB393226 RWU393226:RXF393226 RMY393226:RNJ393226 RDC393226:RDN393226 QTG393226:QTR393226 QJK393226:QJV393226 PZO393226:PZZ393226 PPS393226:PQD393226 PFW393226:PGH393226 OWA393226:OWL393226 OME393226:OMP393226 OCI393226:OCT393226 NSM393226:NSX393226 NIQ393226:NJB393226 MYU393226:MZF393226 MOY393226:MPJ393226 MFC393226:MFN393226 LVG393226:LVR393226 LLK393226:LLV393226 LBO393226:LBZ393226 KRS393226:KSD393226 KHW393226:KIH393226 JYA393226:JYL393226 JOE393226:JOP393226 JEI393226:JET393226 IUM393226:IUX393226 IKQ393226:ILB393226 IAU393226:IBF393226 HQY393226:HRJ393226 HHC393226:HHN393226 GXG393226:GXR393226 GNK393226:GNV393226 GDO393226:GDZ393226 FTS393226:FUD393226 FJW393226:FKH393226 FAA393226:FAL393226 EQE393226:EQP393226 EGI393226:EGT393226 DWM393226:DWX393226 DMQ393226:DNB393226 DCU393226:DDF393226 CSY393226:CTJ393226 CJC393226:CJN393226 BZG393226:BZR393226 BPK393226:BPV393226 BFO393226:BFZ393226 AVS393226:AWD393226 ALW393226:AMH393226 ACA393226:ACL393226 SE393226:SP393226 II393226:IT393226 WUU327690:WVF327690 WKY327690:WLJ327690 WBC327690:WBN327690 VRG327690:VRR327690 VHK327690:VHV327690 UXO327690:UXZ327690 UNS327690:UOD327690 UDW327690:UEH327690 TUA327690:TUL327690 TKE327690:TKP327690 TAI327690:TAT327690 SQM327690:SQX327690 SGQ327690:SHB327690 RWU327690:RXF327690 RMY327690:RNJ327690 RDC327690:RDN327690 QTG327690:QTR327690 QJK327690:QJV327690 PZO327690:PZZ327690 PPS327690:PQD327690 PFW327690:PGH327690 OWA327690:OWL327690 OME327690:OMP327690 OCI327690:OCT327690 NSM327690:NSX327690 NIQ327690:NJB327690 MYU327690:MZF327690 MOY327690:MPJ327690 MFC327690:MFN327690 LVG327690:LVR327690 LLK327690:LLV327690 LBO327690:LBZ327690 KRS327690:KSD327690 KHW327690:KIH327690 JYA327690:JYL327690 JOE327690:JOP327690 JEI327690:JET327690 IUM327690:IUX327690 IKQ327690:ILB327690 IAU327690:IBF327690 HQY327690:HRJ327690 HHC327690:HHN327690 GXG327690:GXR327690 GNK327690:GNV327690 GDO327690:GDZ327690 FTS327690:FUD327690 FJW327690:FKH327690 FAA327690:FAL327690 EQE327690:EQP327690 EGI327690:EGT327690 DWM327690:DWX327690 DMQ327690:DNB327690 DCU327690:DDF327690 CSY327690:CTJ327690 CJC327690:CJN327690 BZG327690:BZR327690 BPK327690:BPV327690 BFO327690:BFZ327690 AVS327690:AWD327690 ALW327690:AMH327690 ACA327690:ACL327690 SE327690:SP327690 II327690:IT327690 WUU262154:WVF262154 WKY262154:WLJ262154 WBC262154:WBN262154 VRG262154:VRR262154 VHK262154:VHV262154 UXO262154:UXZ262154 UNS262154:UOD262154 UDW262154:UEH262154 TUA262154:TUL262154 TKE262154:TKP262154 TAI262154:TAT262154 SQM262154:SQX262154 SGQ262154:SHB262154 RWU262154:RXF262154 RMY262154:RNJ262154 RDC262154:RDN262154 QTG262154:QTR262154 QJK262154:QJV262154 PZO262154:PZZ262154 PPS262154:PQD262154 PFW262154:PGH262154 OWA262154:OWL262154 OME262154:OMP262154 OCI262154:OCT262154 NSM262154:NSX262154 NIQ262154:NJB262154 MYU262154:MZF262154 MOY262154:MPJ262154 MFC262154:MFN262154 LVG262154:LVR262154 LLK262154:LLV262154 LBO262154:LBZ262154 KRS262154:KSD262154 KHW262154:KIH262154 JYA262154:JYL262154 JOE262154:JOP262154 JEI262154:JET262154 IUM262154:IUX262154 IKQ262154:ILB262154 IAU262154:IBF262154 HQY262154:HRJ262154 HHC262154:HHN262154 GXG262154:GXR262154 GNK262154:GNV262154 GDO262154:GDZ262154 FTS262154:FUD262154 FJW262154:FKH262154 FAA262154:FAL262154 EQE262154:EQP262154 EGI262154:EGT262154 DWM262154:DWX262154 DMQ262154:DNB262154 DCU262154:DDF262154 CSY262154:CTJ262154 CJC262154:CJN262154 BZG262154:BZR262154 BPK262154:BPV262154 BFO262154:BFZ262154 AVS262154:AWD262154 ALW262154:AMH262154 ACA262154:ACL262154 SE262154:SP262154 II262154:IT262154 WUU196618:WVF196618 WKY196618:WLJ196618 WBC196618:WBN196618 VRG196618:VRR196618 VHK196618:VHV196618 UXO196618:UXZ196618 UNS196618:UOD196618 UDW196618:UEH196618 TUA196618:TUL196618 TKE196618:TKP196618 TAI196618:TAT196618 SQM196618:SQX196618 SGQ196618:SHB196618 RWU196618:RXF196618 RMY196618:RNJ196618 RDC196618:RDN196618 QTG196618:QTR196618 QJK196618:QJV196618 PZO196618:PZZ196618 PPS196618:PQD196618 PFW196618:PGH196618 OWA196618:OWL196618 OME196618:OMP196618 OCI196618:OCT196618 NSM196618:NSX196618 NIQ196618:NJB196618 MYU196618:MZF196618 MOY196618:MPJ196618 MFC196618:MFN196618 LVG196618:LVR196618 LLK196618:LLV196618 LBO196618:LBZ196618 KRS196618:KSD196618 KHW196618:KIH196618 JYA196618:JYL196618 JOE196618:JOP196618 JEI196618:JET196618 IUM196618:IUX196618 IKQ196618:ILB196618 IAU196618:IBF196618 HQY196618:HRJ196618 HHC196618:HHN196618 GXG196618:GXR196618 GNK196618:GNV196618 GDO196618:GDZ196618 FTS196618:FUD196618 FJW196618:FKH196618 FAA196618:FAL196618 EQE196618:EQP196618 EGI196618:EGT196618 DWM196618:DWX196618 DMQ196618:DNB196618 DCU196618:DDF196618 CSY196618:CTJ196618 CJC196618:CJN196618 BZG196618:BZR196618 BPK196618:BPV196618 BFO196618:BFZ196618 AVS196618:AWD196618 ALW196618:AMH196618 ACA196618:ACL196618 SE196618:SP196618 II196618:IT196618 WUU131082:WVF131082 WKY131082:WLJ131082 WBC131082:WBN131082 VRG131082:VRR131082 VHK131082:VHV131082 UXO131082:UXZ131082 UNS131082:UOD131082 UDW131082:UEH131082 TUA131082:TUL131082 TKE131082:TKP131082 TAI131082:TAT131082 SQM131082:SQX131082 SGQ131082:SHB131082 RWU131082:RXF131082 RMY131082:RNJ131082 RDC131082:RDN131082 QTG131082:QTR131082 QJK131082:QJV131082 PZO131082:PZZ131082 PPS131082:PQD131082 PFW131082:PGH131082 OWA131082:OWL131082 OME131082:OMP131082 OCI131082:OCT131082 NSM131082:NSX131082 NIQ131082:NJB131082 MYU131082:MZF131082 MOY131082:MPJ131082 MFC131082:MFN131082 LVG131082:LVR131082 LLK131082:LLV131082 LBO131082:LBZ131082 KRS131082:KSD131082 KHW131082:KIH131082 JYA131082:JYL131082 JOE131082:JOP131082 JEI131082:JET131082 IUM131082:IUX131082 IKQ131082:ILB131082 IAU131082:IBF131082 HQY131082:HRJ131082 HHC131082:HHN131082 GXG131082:GXR131082 GNK131082:GNV131082 GDO131082:GDZ131082 FTS131082:FUD131082 FJW131082:FKH131082 FAA131082:FAL131082 EQE131082:EQP131082 EGI131082:EGT131082 DWM131082:DWX131082 DMQ131082:DNB131082 DCU131082:DDF131082 CSY131082:CTJ131082 CJC131082:CJN131082 BZG131082:BZR131082 BPK131082:BPV131082 BFO131082:BFZ131082 AVS131082:AWD131082 ALW131082:AMH131082 ACA131082:ACL131082 SE131082:SP131082 II131082:IT131082 WUU65546:WVF65546 WKY65546:WLJ65546 WBC65546:WBN65546 VRG65546:VRR65546 VHK65546:VHV65546 UXO65546:UXZ65546 UNS65546:UOD65546 UDW65546:UEH65546 TUA65546:TUL65546 TKE65546:TKP65546 TAI65546:TAT65546 SQM65546:SQX65546 SGQ65546:SHB65546 RWU65546:RXF65546 RMY65546:RNJ65546 RDC65546:RDN65546 QTG65546:QTR65546 QJK65546:QJV65546 PZO65546:PZZ65546 PPS65546:PQD65546 PFW65546:PGH65546 OWA65546:OWL65546 OME65546:OMP65546 OCI65546:OCT65546 NSM65546:NSX65546 NIQ65546:NJB65546 MYU65546:MZF65546 MOY65546:MPJ65546 MFC65546:MFN65546 LVG65546:LVR65546 LLK65546:LLV65546 LBO65546:LBZ65546 KRS65546:KSD65546 KHW65546:KIH65546 JYA65546:JYL65546 JOE65546:JOP65546 JEI65546:JET65546 IUM65546:IUX65546 IKQ65546:ILB65546 IAU65546:IBF65546 HQY65546:HRJ65546 HHC65546:HHN65546 GXG65546:GXR65546 GNK65546:GNV65546 GDO65546:GDZ65546 FTS65546:FUD65546 FJW65546:FKH65546 FAA65546:FAL65546 EQE65546:EQP65546 EGI65546:EGT65546 DWM65546:DWX65546 DMQ65546:DNB65546 DCU65546:DDF65546 CSY65546:CTJ65546 CJC65546:CJN65546 BZG65546:BZR65546 BPK65546:BPV65546 BFO65546:BFZ65546 AVS65546:AWD65546 ALW65546:AMH65546 ACA65546:ACL65546 SE65546:SP65546 II65546:IT65546 WUU983046:WVF983046 WKY983046:WLJ983046 WBC983046:WBN983046 VRG983046:VRR983046 VHK983046:VHV983046 UXO983046:UXZ983046 UNS983046:UOD983046 UDW983046:UEH983046 TUA983046:TUL983046 TKE983046:TKP983046 TAI983046:TAT983046 SQM983046:SQX983046 SGQ983046:SHB983046 RWU983046:RXF983046 RMY983046:RNJ983046 RDC983046:RDN983046 QTG983046:QTR983046 QJK983046:QJV983046 PZO983046:PZZ983046 PPS983046:PQD983046 PFW983046:PGH983046 OWA983046:OWL983046 OME983046:OMP983046 OCI983046:OCT983046 NSM983046:NSX983046 NIQ983046:NJB983046 MYU983046:MZF983046 MOY983046:MPJ983046 MFC983046:MFN983046 LVG983046:LVR983046 LLK983046:LLV983046 LBO983046:LBZ983046 KRS983046:KSD983046 KHW983046:KIH983046 JYA983046:JYL983046 JOE983046:JOP983046 JEI983046:JET983046 IUM983046:IUX983046 IKQ983046:ILB983046 IAU983046:IBF983046 HQY983046:HRJ983046 HHC983046:HHN983046 GXG983046:GXR983046 GNK983046:GNV983046 GDO983046:GDZ983046 FTS983046:FUD983046 FJW983046:FKH983046 FAA983046:FAL983046 EQE983046:EQP983046 EGI983046:EGT983046 DWM983046:DWX983046 DMQ983046:DNB983046 DCU983046:DDF983046 CSY983046:CTJ983046 CJC983046:CJN983046 BZG983046:BZR983046 BPK983046:BPV983046 BFO983046:BFZ983046 AVS983046:AWD983046 ALW983046:AMH983046 ACA983046:ACL983046 SE983046:SP983046 II983046:IT983046 WUU917510:WVF917510 WKY917510:WLJ917510 WBC917510:WBN917510 VRG917510:VRR917510 VHK917510:VHV917510 UXO917510:UXZ917510 UNS917510:UOD917510 UDW917510:UEH917510 TUA917510:TUL917510 TKE917510:TKP917510 TAI917510:TAT917510 SQM917510:SQX917510 SGQ917510:SHB917510 RWU917510:RXF917510 RMY917510:RNJ917510 RDC917510:RDN917510 QTG917510:QTR917510 QJK917510:QJV917510 PZO917510:PZZ917510 PPS917510:PQD917510 PFW917510:PGH917510 OWA917510:OWL917510 OME917510:OMP917510 OCI917510:OCT917510 NSM917510:NSX917510 NIQ917510:NJB917510 MYU917510:MZF917510 MOY917510:MPJ917510 MFC917510:MFN917510 LVG917510:LVR917510 LLK917510:LLV917510 LBO917510:LBZ917510 KRS917510:KSD917510 KHW917510:KIH917510 JYA917510:JYL917510 JOE917510:JOP917510 JEI917510:JET917510 IUM917510:IUX917510 IKQ917510:ILB917510 IAU917510:IBF917510 HQY917510:HRJ917510 HHC917510:HHN917510 GXG917510:GXR917510 GNK917510:GNV917510 GDO917510:GDZ917510 FTS917510:FUD917510 FJW917510:FKH917510 FAA917510:FAL917510 EQE917510:EQP917510 EGI917510:EGT917510 DWM917510:DWX917510 DMQ917510:DNB917510 DCU917510:DDF917510 CSY917510:CTJ917510 CJC917510:CJN917510 BZG917510:BZR917510 BPK917510:BPV917510 BFO917510:BFZ917510 AVS917510:AWD917510 ALW917510:AMH917510 ACA917510:ACL917510 SE917510:SP917510 II917510:IT917510 WUU851974:WVF851974 WKY851974:WLJ851974 WBC851974:WBN851974 VRG851974:VRR851974 VHK851974:VHV851974 UXO851974:UXZ851974 UNS851974:UOD851974 UDW851974:UEH851974 TUA851974:TUL851974 TKE851974:TKP851974 TAI851974:TAT851974 SQM851974:SQX851974 SGQ851974:SHB851974 RWU851974:RXF851974 RMY851974:RNJ851974 RDC851974:RDN851974 QTG851974:QTR851974 QJK851974:QJV851974 PZO851974:PZZ851974 PPS851974:PQD851974 PFW851974:PGH851974 OWA851974:OWL851974 OME851974:OMP851974 OCI851974:OCT851974 NSM851974:NSX851974 NIQ851974:NJB851974 MYU851974:MZF851974 MOY851974:MPJ851974 MFC851974:MFN851974 LVG851974:LVR851974 LLK851974:LLV851974 LBO851974:LBZ851974 KRS851974:KSD851974 KHW851974:KIH851974 JYA851974:JYL851974 JOE851974:JOP851974 JEI851974:JET851974 IUM851974:IUX851974 IKQ851974:ILB851974 IAU851974:IBF851974 HQY851974:HRJ851974 HHC851974:HHN851974 GXG851974:GXR851974 GNK851974:GNV851974 GDO851974:GDZ851974 FTS851974:FUD851974 FJW851974:FKH851974 FAA851974:FAL851974 EQE851974:EQP851974 EGI851974:EGT851974 DWM851974:DWX851974 DMQ851974:DNB851974 DCU851974:DDF851974 CSY851974:CTJ851974 CJC851974:CJN851974 BZG851974:BZR851974 BPK851974:BPV851974 BFO851974:BFZ851974 AVS851974:AWD851974 ALW851974:AMH851974 ACA851974:ACL851974 SE851974:SP851974 II851974:IT851974 WUU786438:WVF786438 WKY786438:WLJ786438 WBC786438:WBN786438 VRG786438:VRR786438 VHK786438:VHV786438 UXO786438:UXZ786438 UNS786438:UOD786438 UDW786438:UEH786438 TUA786438:TUL786438 TKE786438:TKP786438 TAI786438:TAT786438 SQM786438:SQX786438 SGQ786438:SHB786438 RWU786438:RXF786438 RMY786438:RNJ786438 RDC786438:RDN786438 QTG786438:QTR786438 QJK786438:QJV786438 PZO786438:PZZ786438 PPS786438:PQD786438 PFW786438:PGH786438 OWA786438:OWL786438 OME786438:OMP786438 OCI786438:OCT786438 NSM786438:NSX786438 NIQ786438:NJB786438 MYU786438:MZF786438 MOY786438:MPJ786438 MFC786438:MFN786438 LVG786438:LVR786438 LLK786438:LLV786438 LBO786438:LBZ786438 KRS786438:KSD786438 KHW786438:KIH786438 JYA786438:JYL786438 JOE786438:JOP786438 JEI786438:JET786438 IUM786438:IUX786438 IKQ786438:ILB786438 IAU786438:IBF786438 HQY786438:HRJ786438 HHC786438:HHN786438 GXG786438:GXR786438 GNK786438:GNV786438 GDO786438:GDZ786438 FTS786438:FUD786438 FJW786438:FKH786438 FAA786438:FAL786438 EQE786438:EQP786438 EGI786438:EGT786438 DWM786438:DWX786438 DMQ786438:DNB786438 DCU786438:DDF786438 CSY786438:CTJ786438 CJC786438:CJN786438 BZG786438:BZR786438 BPK786438:BPV786438 BFO786438:BFZ786438 AVS786438:AWD786438 ALW786438:AMH786438 ACA786438:ACL786438 SE786438:SP786438 II786438:IT786438 WUU720902:WVF720902 WKY720902:WLJ720902 WBC720902:WBN720902 VRG720902:VRR720902 VHK720902:VHV720902 UXO720902:UXZ720902 UNS720902:UOD720902 UDW720902:UEH720902 TUA720902:TUL720902 TKE720902:TKP720902 TAI720902:TAT720902 SQM720902:SQX720902 SGQ720902:SHB720902 RWU720902:RXF720902 RMY720902:RNJ720902 RDC720902:RDN720902 QTG720902:QTR720902 QJK720902:QJV720902 PZO720902:PZZ720902 PPS720902:PQD720902 PFW720902:PGH720902 OWA720902:OWL720902 OME720902:OMP720902 OCI720902:OCT720902 NSM720902:NSX720902 NIQ720902:NJB720902 MYU720902:MZF720902 MOY720902:MPJ720902 MFC720902:MFN720902 LVG720902:LVR720902 LLK720902:LLV720902 LBO720902:LBZ720902 KRS720902:KSD720902 KHW720902:KIH720902 JYA720902:JYL720902 JOE720902:JOP720902 JEI720902:JET720902 IUM720902:IUX720902 IKQ720902:ILB720902 IAU720902:IBF720902 HQY720902:HRJ720902 HHC720902:HHN720902 GXG720902:GXR720902 GNK720902:GNV720902 GDO720902:GDZ720902 FTS720902:FUD720902 FJW720902:FKH720902 FAA720902:FAL720902 EQE720902:EQP720902 EGI720902:EGT720902 DWM720902:DWX720902 DMQ720902:DNB720902 DCU720902:DDF720902 CSY720902:CTJ720902 CJC720902:CJN720902 BZG720902:BZR720902 BPK720902:BPV720902 BFO720902:BFZ720902 AVS720902:AWD720902 ALW720902:AMH720902 ACA720902:ACL720902 SE720902:SP720902 II720902:IT720902 WUU655366:WVF655366 WKY655366:WLJ655366 WBC655366:WBN655366 VRG655366:VRR655366 VHK655366:VHV655366 UXO655366:UXZ655366 UNS655366:UOD655366 UDW655366:UEH655366 TUA655366:TUL655366 TKE655366:TKP655366 TAI655366:TAT655366 SQM655366:SQX655366 SGQ655366:SHB655366 RWU655366:RXF655366 RMY655366:RNJ655366 RDC655366:RDN655366 QTG655366:QTR655366 QJK655366:QJV655366 PZO655366:PZZ655366 PPS655366:PQD655366 PFW655366:PGH655366 OWA655366:OWL655366 OME655366:OMP655366 OCI655366:OCT655366 NSM655366:NSX655366 NIQ655366:NJB655366 MYU655366:MZF655366 MOY655366:MPJ655366 MFC655366:MFN655366 LVG655366:LVR655366 LLK655366:LLV655366 LBO655366:LBZ655366 KRS655366:KSD655366 KHW655366:KIH655366 JYA655366:JYL655366 JOE655366:JOP655366 JEI655366:JET655366 IUM655366:IUX655366 IKQ655366:ILB655366 IAU655366:IBF655366 HQY655366:HRJ655366 HHC655366:HHN655366 GXG655366:GXR655366 GNK655366:GNV655366 GDO655366:GDZ655366 FTS655366:FUD655366 FJW655366:FKH655366 FAA655366:FAL655366 EQE655366:EQP655366 EGI655366:EGT655366 DWM655366:DWX655366 DMQ655366:DNB655366 DCU655366:DDF655366 CSY655366:CTJ655366 CJC655366:CJN655366 BZG655366:BZR655366 BPK655366:BPV655366 BFO655366:BFZ655366 AVS655366:AWD655366 ALW655366:AMH655366 ACA655366:ACL655366 SE655366:SP655366 II655366:IT655366 WUU589830:WVF589830 WKY589830:WLJ589830 WBC589830:WBN589830 VRG589830:VRR589830 VHK589830:VHV589830 UXO589830:UXZ589830 UNS589830:UOD589830 UDW589830:UEH589830 TUA589830:TUL589830 TKE589830:TKP589830 TAI589830:TAT589830 SQM589830:SQX589830 SGQ589830:SHB589830 RWU589830:RXF589830 RMY589830:RNJ589830 RDC589830:RDN589830 QTG589830:QTR589830 QJK589830:QJV589830 PZO589830:PZZ589830 PPS589830:PQD589830 PFW589830:PGH589830 OWA589830:OWL589830 OME589830:OMP589830 OCI589830:OCT589830 NSM589830:NSX589830 NIQ589830:NJB589830 MYU589830:MZF589830 MOY589830:MPJ589830 MFC589830:MFN589830 LVG589830:LVR589830 LLK589830:LLV589830 LBO589830:LBZ589830 KRS589830:KSD589830 KHW589830:KIH589830 JYA589830:JYL589830 JOE589830:JOP589830 JEI589830:JET589830 IUM589830:IUX589830 IKQ589830:ILB589830 IAU589830:IBF589830 HQY589830:HRJ589830 HHC589830:HHN589830 GXG589830:GXR589830 GNK589830:GNV589830 GDO589830:GDZ589830 FTS589830:FUD589830 FJW589830:FKH589830 FAA589830:FAL589830 EQE589830:EQP589830 EGI589830:EGT589830 DWM589830:DWX589830 DMQ589830:DNB589830 DCU589830:DDF589830 CSY589830:CTJ589830 CJC589830:CJN589830 BZG589830:BZR589830 BPK589830:BPV589830 BFO589830:BFZ589830 AVS589830:AWD589830 ALW589830:AMH589830 ACA589830:ACL589830 SE589830:SP589830 II589830:IT589830 WUU524294:WVF524294 WKY524294:WLJ524294 WBC524294:WBN524294 VRG524294:VRR524294 VHK524294:VHV524294 UXO524294:UXZ524294 UNS524294:UOD524294 UDW524294:UEH524294 TUA524294:TUL524294 TKE524294:TKP524294 TAI524294:TAT524294 SQM524294:SQX524294 SGQ524294:SHB524294 RWU524294:RXF524294 RMY524294:RNJ524294 RDC524294:RDN524294 QTG524294:QTR524294 QJK524294:QJV524294 PZO524294:PZZ524294 PPS524294:PQD524294 PFW524294:PGH524294 OWA524294:OWL524294 OME524294:OMP524294 OCI524294:OCT524294 NSM524294:NSX524294 NIQ524294:NJB524294 MYU524294:MZF524294 MOY524294:MPJ524294 MFC524294:MFN524294 LVG524294:LVR524294 LLK524294:LLV524294 LBO524294:LBZ524294 KRS524294:KSD524294 KHW524294:KIH524294 JYA524294:JYL524294 JOE524294:JOP524294 JEI524294:JET524294 IUM524294:IUX524294 IKQ524294:ILB524294 IAU524294:IBF524294 HQY524294:HRJ524294 HHC524294:HHN524294 GXG524294:GXR524294 GNK524294:GNV524294 GDO524294:GDZ524294 FTS524294:FUD524294 FJW524294:FKH524294 FAA524294:FAL524294 EQE524294:EQP524294 EGI524294:EGT524294 DWM524294:DWX524294 DMQ524294:DNB524294 DCU524294:DDF524294 CSY524294:CTJ524294 CJC524294:CJN524294 BZG524294:BZR524294 BPK524294:BPV524294 BFO524294:BFZ524294 AVS524294:AWD524294 ALW524294:AMH524294 ACA524294:ACL524294 SE524294:SP524294 II524294:IT524294 WUU458758:WVF458758 WKY458758:WLJ458758 WBC458758:WBN458758 VRG458758:VRR458758 VHK458758:VHV458758 UXO458758:UXZ458758 UNS458758:UOD458758 UDW458758:UEH458758 TUA458758:TUL458758 TKE458758:TKP458758 TAI458758:TAT458758 SQM458758:SQX458758 SGQ458758:SHB458758 RWU458758:RXF458758 RMY458758:RNJ458758 RDC458758:RDN458758 QTG458758:QTR458758 QJK458758:QJV458758 PZO458758:PZZ458758 PPS458758:PQD458758 PFW458758:PGH458758 OWA458758:OWL458758 OME458758:OMP458758 OCI458758:OCT458758 NSM458758:NSX458758 NIQ458758:NJB458758 MYU458758:MZF458758 MOY458758:MPJ458758 MFC458758:MFN458758 LVG458758:LVR458758 LLK458758:LLV458758 LBO458758:LBZ458758 KRS458758:KSD458758 KHW458758:KIH458758 JYA458758:JYL458758 JOE458758:JOP458758 JEI458758:JET458758 IUM458758:IUX458758 IKQ458758:ILB458758 IAU458758:IBF458758 HQY458758:HRJ458758 HHC458758:HHN458758 GXG458758:GXR458758 GNK458758:GNV458758 GDO458758:GDZ458758 FTS458758:FUD458758 FJW458758:FKH458758 FAA458758:FAL458758 EQE458758:EQP458758 EGI458758:EGT458758 DWM458758:DWX458758 DMQ458758:DNB458758 DCU458758:DDF458758 CSY458758:CTJ458758 CJC458758:CJN458758 BZG458758:BZR458758 BPK458758:BPV458758 BFO458758:BFZ458758 AVS458758:AWD458758 ALW458758:AMH458758 ACA458758:ACL458758 SE458758:SP458758 II458758:IT458758 WUU393222:WVF393222 WKY393222:WLJ393222 WBC393222:WBN393222 VRG393222:VRR393222 VHK393222:VHV393222 UXO393222:UXZ393222 UNS393222:UOD393222 UDW393222:UEH393222 TUA393222:TUL393222 TKE393222:TKP393222 TAI393222:TAT393222 SQM393222:SQX393222 SGQ393222:SHB393222 RWU393222:RXF393222 RMY393222:RNJ393222 RDC393222:RDN393222 QTG393222:QTR393222 QJK393222:QJV393222 PZO393222:PZZ393222 PPS393222:PQD393222 PFW393222:PGH393222 OWA393222:OWL393222 OME393222:OMP393222 OCI393222:OCT393222 NSM393222:NSX393222 NIQ393222:NJB393222 MYU393222:MZF393222 MOY393222:MPJ393222 MFC393222:MFN393222 LVG393222:LVR393222 LLK393222:LLV393222 LBO393222:LBZ393222 KRS393222:KSD393222 KHW393222:KIH393222 JYA393222:JYL393222 JOE393222:JOP393222 JEI393222:JET393222 IUM393222:IUX393222 IKQ393222:ILB393222 IAU393222:IBF393222 HQY393222:HRJ393222 HHC393222:HHN393222 GXG393222:GXR393222 GNK393222:GNV393222 GDO393222:GDZ393222 FTS393222:FUD393222 FJW393222:FKH393222 FAA393222:FAL393222 EQE393222:EQP393222 EGI393222:EGT393222 DWM393222:DWX393222 DMQ393222:DNB393222 DCU393222:DDF393222 CSY393222:CTJ393222 CJC393222:CJN393222 BZG393222:BZR393222 BPK393222:BPV393222 BFO393222:BFZ393222 AVS393222:AWD393222 ALW393222:AMH393222 ACA393222:ACL393222 SE393222:SP393222 II393222:IT393222 WUU327686:WVF327686 WKY327686:WLJ327686 WBC327686:WBN327686 VRG327686:VRR327686 VHK327686:VHV327686 UXO327686:UXZ327686 UNS327686:UOD327686 UDW327686:UEH327686 TUA327686:TUL327686 TKE327686:TKP327686 TAI327686:TAT327686 SQM327686:SQX327686 SGQ327686:SHB327686 RWU327686:RXF327686 RMY327686:RNJ327686 RDC327686:RDN327686 QTG327686:QTR327686 QJK327686:QJV327686 PZO327686:PZZ327686 PPS327686:PQD327686 PFW327686:PGH327686 OWA327686:OWL327686 OME327686:OMP327686 OCI327686:OCT327686 NSM327686:NSX327686 NIQ327686:NJB327686 MYU327686:MZF327686 MOY327686:MPJ327686 MFC327686:MFN327686 LVG327686:LVR327686 LLK327686:LLV327686 LBO327686:LBZ327686 KRS327686:KSD327686 KHW327686:KIH327686 JYA327686:JYL327686 JOE327686:JOP327686 JEI327686:JET327686 IUM327686:IUX327686 IKQ327686:ILB327686 IAU327686:IBF327686 HQY327686:HRJ327686 HHC327686:HHN327686 GXG327686:GXR327686 GNK327686:GNV327686 GDO327686:GDZ327686 FTS327686:FUD327686 FJW327686:FKH327686 FAA327686:FAL327686 EQE327686:EQP327686 EGI327686:EGT327686 DWM327686:DWX327686 DMQ327686:DNB327686 DCU327686:DDF327686 CSY327686:CTJ327686 CJC327686:CJN327686 BZG327686:BZR327686 BPK327686:BPV327686 BFO327686:BFZ327686 AVS327686:AWD327686 ALW327686:AMH327686 ACA327686:ACL327686 SE327686:SP327686 II327686:IT327686 WUU262150:WVF262150 WKY262150:WLJ262150 WBC262150:WBN262150 VRG262150:VRR262150 VHK262150:VHV262150 UXO262150:UXZ262150 UNS262150:UOD262150 UDW262150:UEH262150 TUA262150:TUL262150 TKE262150:TKP262150 TAI262150:TAT262150 SQM262150:SQX262150 SGQ262150:SHB262150 RWU262150:RXF262150 RMY262150:RNJ262150 RDC262150:RDN262150 QTG262150:QTR262150 QJK262150:QJV262150 PZO262150:PZZ262150 PPS262150:PQD262150 PFW262150:PGH262150 OWA262150:OWL262150 OME262150:OMP262150 OCI262150:OCT262150 NSM262150:NSX262150 NIQ262150:NJB262150 MYU262150:MZF262150 MOY262150:MPJ262150 MFC262150:MFN262150 LVG262150:LVR262150 LLK262150:LLV262150 LBO262150:LBZ262150 KRS262150:KSD262150 KHW262150:KIH262150 JYA262150:JYL262150 JOE262150:JOP262150 JEI262150:JET262150 IUM262150:IUX262150 IKQ262150:ILB262150 IAU262150:IBF262150 HQY262150:HRJ262150 HHC262150:HHN262150 GXG262150:GXR262150 GNK262150:GNV262150 GDO262150:GDZ262150 FTS262150:FUD262150 FJW262150:FKH262150 FAA262150:FAL262150 EQE262150:EQP262150 EGI262150:EGT262150 DWM262150:DWX262150 DMQ262150:DNB262150 DCU262150:DDF262150 CSY262150:CTJ262150 CJC262150:CJN262150 BZG262150:BZR262150 BPK262150:BPV262150 BFO262150:BFZ262150 AVS262150:AWD262150 ALW262150:AMH262150 ACA262150:ACL262150 SE262150:SP262150 II262150:IT262150 WUU196614:WVF196614 WKY196614:WLJ196614 WBC196614:WBN196614 VRG196614:VRR196614 VHK196614:VHV196614 UXO196614:UXZ196614 UNS196614:UOD196614 UDW196614:UEH196614 TUA196614:TUL196614 TKE196614:TKP196614 TAI196614:TAT196614 SQM196614:SQX196614 SGQ196614:SHB196614 RWU196614:RXF196614 RMY196614:RNJ196614 RDC196614:RDN196614 QTG196614:QTR196614 QJK196614:QJV196614 PZO196614:PZZ196614 PPS196614:PQD196614 PFW196614:PGH196614 OWA196614:OWL196614 OME196614:OMP196614 OCI196614:OCT196614 NSM196614:NSX196614 NIQ196614:NJB196614 MYU196614:MZF196614 MOY196614:MPJ196614 MFC196614:MFN196614 LVG196614:LVR196614 LLK196614:LLV196614 LBO196614:LBZ196614 KRS196614:KSD196614 KHW196614:KIH196614 JYA196614:JYL196614 JOE196614:JOP196614 JEI196614:JET196614 IUM196614:IUX196614 IKQ196614:ILB196614 IAU196614:IBF196614 HQY196614:HRJ196614 HHC196614:HHN196614 GXG196614:GXR196614 GNK196614:GNV196614 GDO196614:GDZ196614 FTS196614:FUD196614 FJW196614:FKH196614 FAA196614:FAL196614 EQE196614:EQP196614 EGI196614:EGT196614 DWM196614:DWX196614 DMQ196614:DNB196614 DCU196614:DDF196614 CSY196614:CTJ196614 CJC196614:CJN196614 BZG196614:BZR196614 BPK196614:BPV196614 BFO196614:BFZ196614 AVS196614:AWD196614 ALW196614:AMH196614 ACA196614:ACL196614 SE196614:SP196614 II196614:IT196614 WUU131078:WVF131078 WKY131078:WLJ131078 WBC131078:WBN131078 VRG131078:VRR131078 VHK131078:VHV131078 UXO131078:UXZ131078 UNS131078:UOD131078 UDW131078:UEH131078 TUA131078:TUL131078 TKE131078:TKP131078 TAI131078:TAT131078 SQM131078:SQX131078 SGQ131078:SHB131078 RWU131078:RXF131078 RMY131078:RNJ131078 RDC131078:RDN131078 QTG131078:QTR131078 QJK131078:QJV131078 PZO131078:PZZ131078 PPS131078:PQD131078 PFW131078:PGH131078 OWA131078:OWL131078 OME131078:OMP131078 OCI131078:OCT131078 NSM131078:NSX131078 NIQ131078:NJB131078 MYU131078:MZF131078 MOY131078:MPJ131078 MFC131078:MFN131078 LVG131078:LVR131078 LLK131078:LLV131078 LBO131078:LBZ131078 KRS131078:KSD131078 KHW131078:KIH131078 JYA131078:JYL131078 JOE131078:JOP131078 JEI131078:JET131078 IUM131078:IUX131078 IKQ131078:ILB131078 IAU131078:IBF131078 HQY131078:HRJ131078 HHC131078:HHN131078 GXG131078:GXR131078 GNK131078:GNV131078 GDO131078:GDZ131078 FTS131078:FUD131078 FJW131078:FKH131078 FAA131078:FAL131078 EQE131078:EQP131078 EGI131078:EGT131078 DWM131078:DWX131078 DMQ131078:DNB131078 DCU131078:DDF131078 CSY131078:CTJ131078 CJC131078:CJN131078 BZG131078:BZR131078 BPK131078:BPV131078 BFO131078:BFZ131078 AVS131078:AWD131078 ALW131078:AMH131078 ACA131078:ACL131078 SE131078:SP131078 II131078:IT131078 WUU65542:WVF65542 WKY65542:WLJ65542 WBC65542:WBN65542 VRG65542:VRR65542 VHK65542:VHV65542 UXO65542:UXZ65542 UNS65542:UOD65542 UDW65542:UEH65542 TUA65542:TUL65542 TKE65542:TKP65542 TAI65542:TAT65542 SQM65542:SQX65542 SGQ65542:SHB65542 RWU65542:RXF65542 RMY65542:RNJ65542 RDC65542:RDN65542 QTG65542:QTR65542 QJK65542:QJV65542 PZO65542:PZZ65542 PPS65542:PQD65542 PFW65542:PGH65542 OWA65542:OWL65542 OME65542:OMP65542 OCI65542:OCT65542 NSM65542:NSX65542 NIQ65542:NJB65542 MYU65542:MZF65542 MOY65542:MPJ65542 MFC65542:MFN65542 LVG65542:LVR65542 LLK65542:LLV65542 LBO65542:LBZ65542 KRS65542:KSD65542 KHW65542:KIH65542 JYA65542:JYL65542 JOE65542:JOP65542 JEI65542:JET65542 IUM65542:IUX65542 IKQ65542:ILB65542 IAU65542:IBF65542 HQY65542:HRJ65542 HHC65542:HHN65542 GXG65542:GXR65542 GNK65542:GNV65542 GDO65542:GDZ65542 FTS65542:FUD65542 FJW65542:FKH65542 FAA65542:FAL65542 EQE65542:EQP65542 EGI65542:EGT65542 DWM65542:DWX65542 DMQ65542:DNB65542 DCU65542:DDF65542 CSY65542:CTJ65542 CJC65542:CJN65542 BZG65542:BZR65542 BPK65542:BPV65542 BFO65542:BFZ65542 AVS65542:AWD65542 ALW65542:AMH65542 ACA65542:ACL65542 SE65542:SP65542 II65542:IT65542 WUU983041:WVF983042 WKY983041:WLJ983042 WBC983041:WBN983042 VRG983041:VRR983042 VHK983041:VHV983042 UXO983041:UXZ983042 UNS983041:UOD983042 UDW983041:UEH983042 TUA983041:TUL983042 TKE983041:TKP983042 TAI983041:TAT983042 SQM983041:SQX983042 SGQ983041:SHB983042 RWU983041:RXF983042 RMY983041:RNJ983042 RDC983041:RDN983042 QTG983041:QTR983042 QJK983041:QJV983042 PZO983041:PZZ983042 PPS983041:PQD983042 PFW983041:PGH983042 OWA983041:OWL983042 OME983041:OMP983042 OCI983041:OCT983042 NSM983041:NSX983042 NIQ983041:NJB983042 MYU983041:MZF983042 MOY983041:MPJ983042 MFC983041:MFN983042 LVG983041:LVR983042 LLK983041:LLV983042 LBO983041:LBZ983042 KRS983041:KSD983042 KHW983041:KIH983042 JYA983041:JYL983042 JOE983041:JOP983042 JEI983041:JET983042 IUM983041:IUX983042 IKQ983041:ILB983042 IAU983041:IBF983042 HQY983041:HRJ983042 HHC983041:HHN983042 GXG983041:GXR983042 GNK983041:GNV983042 GDO983041:GDZ983042 FTS983041:FUD983042 FJW983041:FKH983042 FAA983041:FAL983042 EQE983041:EQP983042 EGI983041:EGT983042 DWM983041:DWX983042 DMQ983041:DNB983042 DCU983041:DDF983042 CSY983041:CTJ983042 CJC983041:CJN983042 BZG983041:BZR983042 BPK983041:BPV983042 BFO983041:BFZ983042 AVS983041:AWD983042 ALW983041:AMH983042 ACA983041:ACL983042 SE983041:SP983042 II983041:IT983042 WUU917505:WVF917506 WKY917505:WLJ917506 WBC917505:WBN917506 VRG917505:VRR917506 VHK917505:VHV917506 UXO917505:UXZ917506 UNS917505:UOD917506 UDW917505:UEH917506 TUA917505:TUL917506 TKE917505:TKP917506 TAI917505:TAT917506 SQM917505:SQX917506 SGQ917505:SHB917506 RWU917505:RXF917506 RMY917505:RNJ917506 RDC917505:RDN917506 QTG917505:QTR917506 QJK917505:QJV917506 PZO917505:PZZ917506 PPS917505:PQD917506 PFW917505:PGH917506 OWA917505:OWL917506 OME917505:OMP917506 OCI917505:OCT917506 NSM917505:NSX917506 NIQ917505:NJB917506 MYU917505:MZF917506 MOY917505:MPJ917506 MFC917505:MFN917506 LVG917505:LVR917506 LLK917505:LLV917506 LBO917505:LBZ917506 KRS917505:KSD917506 KHW917505:KIH917506 JYA917505:JYL917506 JOE917505:JOP917506 JEI917505:JET917506 IUM917505:IUX917506 IKQ917505:ILB917506 IAU917505:IBF917506 HQY917505:HRJ917506 HHC917505:HHN917506 GXG917505:GXR917506 GNK917505:GNV917506 GDO917505:GDZ917506 FTS917505:FUD917506 FJW917505:FKH917506 FAA917505:FAL917506 EQE917505:EQP917506 EGI917505:EGT917506 DWM917505:DWX917506 DMQ917505:DNB917506 DCU917505:DDF917506 CSY917505:CTJ917506 CJC917505:CJN917506 BZG917505:BZR917506 BPK917505:BPV917506 BFO917505:BFZ917506 AVS917505:AWD917506 ALW917505:AMH917506 ACA917505:ACL917506 SE917505:SP917506 II917505:IT917506 WUU851969:WVF851970 WKY851969:WLJ851970 WBC851969:WBN851970 VRG851969:VRR851970 VHK851969:VHV851970 UXO851969:UXZ851970 UNS851969:UOD851970 UDW851969:UEH851970 TUA851969:TUL851970 TKE851969:TKP851970 TAI851969:TAT851970 SQM851969:SQX851970 SGQ851969:SHB851970 RWU851969:RXF851970 RMY851969:RNJ851970 RDC851969:RDN851970 QTG851969:QTR851970 QJK851969:QJV851970 PZO851969:PZZ851970 PPS851969:PQD851970 PFW851969:PGH851970 OWA851969:OWL851970 OME851969:OMP851970 OCI851969:OCT851970 NSM851969:NSX851970 NIQ851969:NJB851970 MYU851969:MZF851970 MOY851969:MPJ851970 MFC851969:MFN851970 LVG851969:LVR851970 LLK851969:LLV851970 LBO851969:LBZ851970 KRS851969:KSD851970 KHW851969:KIH851970 JYA851969:JYL851970 JOE851969:JOP851970 JEI851969:JET851970 IUM851969:IUX851970 IKQ851969:ILB851970 IAU851969:IBF851970 HQY851969:HRJ851970 HHC851969:HHN851970 GXG851969:GXR851970 GNK851969:GNV851970 GDO851969:GDZ851970 FTS851969:FUD851970 FJW851969:FKH851970 FAA851969:FAL851970 EQE851969:EQP851970 EGI851969:EGT851970 DWM851969:DWX851970 DMQ851969:DNB851970 DCU851969:DDF851970 CSY851969:CTJ851970 CJC851969:CJN851970 BZG851969:BZR851970 BPK851969:BPV851970 BFO851969:BFZ851970 AVS851969:AWD851970 ALW851969:AMH851970 ACA851969:ACL851970 SE851969:SP851970 II851969:IT851970 WUU786433:WVF786434 WKY786433:WLJ786434 WBC786433:WBN786434 VRG786433:VRR786434 VHK786433:VHV786434 UXO786433:UXZ786434 UNS786433:UOD786434 UDW786433:UEH786434 TUA786433:TUL786434 TKE786433:TKP786434 TAI786433:TAT786434 SQM786433:SQX786434 SGQ786433:SHB786434 RWU786433:RXF786434 RMY786433:RNJ786434 RDC786433:RDN786434 QTG786433:QTR786434 QJK786433:QJV786434 PZO786433:PZZ786434 PPS786433:PQD786434 PFW786433:PGH786434 OWA786433:OWL786434 OME786433:OMP786434 OCI786433:OCT786434 NSM786433:NSX786434 NIQ786433:NJB786434 MYU786433:MZF786434 MOY786433:MPJ786434 MFC786433:MFN786434 LVG786433:LVR786434 LLK786433:LLV786434 LBO786433:LBZ786434 KRS786433:KSD786434 KHW786433:KIH786434 JYA786433:JYL786434 JOE786433:JOP786434 JEI786433:JET786434 IUM786433:IUX786434 IKQ786433:ILB786434 IAU786433:IBF786434 HQY786433:HRJ786434 HHC786433:HHN786434 GXG786433:GXR786434 GNK786433:GNV786434 GDO786433:GDZ786434 FTS786433:FUD786434 FJW786433:FKH786434 FAA786433:FAL786434 EQE786433:EQP786434 EGI786433:EGT786434 DWM786433:DWX786434 DMQ786433:DNB786434 DCU786433:DDF786434 CSY786433:CTJ786434 CJC786433:CJN786434 BZG786433:BZR786434 BPK786433:BPV786434 BFO786433:BFZ786434 AVS786433:AWD786434 ALW786433:AMH786434 ACA786433:ACL786434 SE786433:SP786434 II786433:IT786434 WUU720897:WVF720898 WKY720897:WLJ720898 WBC720897:WBN720898 VRG720897:VRR720898 VHK720897:VHV720898 UXO720897:UXZ720898 UNS720897:UOD720898 UDW720897:UEH720898 TUA720897:TUL720898 TKE720897:TKP720898 TAI720897:TAT720898 SQM720897:SQX720898 SGQ720897:SHB720898 RWU720897:RXF720898 RMY720897:RNJ720898 RDC720897:RDN720898 QTG720897:QTR720898 QJK720897:QJV720898 PZO720897:PZZ720898 PPS720897:PQD720898 PFW720897:PGH720898 OWA720897:OWL720898 OME720897:OMP720898 OCI720897:OCT720898 NSM720897:NSX720898 NIQ720897:NJB720898 MYU720897:MZF720898 MOY720897:MPJ720898 MFC720897:MFN720898 LVG720897:LVR720898 LLK720897:LLV720898 LBO720897:LBZ720898 KRS720897:KSD720898 KHW720897:KIH720898 JYA720897:JYL720898 JOE720897:JOP720898 JEI720897:JET720898 IUM720897:IUX720898 IKQ720897:ILB720898 IAU720897:IBF720898 HQY720897:HRJ720898 HHC720897:HHN720898 GXG720897:GXR720898 GNK720897:GNV720898 GDO720897:GDZ720898 FTS720897:FUD720898 FJW720897:FKH720898 FAA720897:FAL720898 EQE720897:EQP720898 EGI720897:EGT720898 DWM720897:DWX720898 DMQ720897:DNB720898 DCU720897:DDF720898 CSY720897:CTJ720898 CJC720897:CJN720898 BZG720897:BZR720898 BPK720897:BPV720898 BFO720897:BFZ720898 AVS720897:AWD720898 ALW720897:AMH720898 ACA720897:ACL720898 SE720897:SP720898 II720897:IT720898 WUU655361:WVF655362 WKY655361:WLJ655362 WBC655361:WBN655362 VRG655361:VRR655362 VHK655361:VHV655362 UXO655361:UXZ655362 UNS655361:UOD655362 UDW655361:UEH655362 TUA655361:TUL655362 TKE655361:TKP655362 TAI655361:TAT655362 SQM655361:SQX655362 SGQ655361:SHB655362 RWU655361:RXF655362 RMY655361:RNJ655362 RDC655361:RDN655362 QTG655361:QTR655362 QJK655361:QJV655362 PZO655361:PZZ655362 PPS655361:PQD655362 PFW655361:PGH655362 OWA655361:OWL655362 OME655361:OMP655362 OCI655361:OCT655362 NSM655361:NSX655362 NIQ655361:NJB655362 MYU655361:MZF655362 MOY655361:MPJ655362 MFC655361:MFN655362 LVG655361:LVR655362 LLK655361:LLV655362 LBO655361:LBZ655362 KRS655361:KSD655362 KHW655361:KIH655362 JYA655361:JYL655362 JOE655361:JOP655362 JEI655361:JET655362 IUM655361:IUX655362 IKQ655361:ILB655362 IAU655361:IBF655362 HQY655361:HRJ655362 HHC655361:HHN655362 GXG655361:GXR655362 GNK655361:GNV655362 GDO655361:GDZ655362 FTS655361:FUD655362 FJW655361:FKH655362 FAA655361:FAL655362 EQE655361:EQP655362 EGI655361:EGT655362 DWM655361:DWX655362 DMQ655361:DNB655362 DCU655361:DDF655362 CSY655361:CTJ655362 CJC655361:CJN655362 BZG655361:BZR655362 BPK655361:BPV655362 BFO655361:BFZ655362 AVS655361:AWD655362 ALW655361:AMH655362 ACA655361:ACL655362 SE655361:SP655362 II655361:IT655362 WUU589825:WVF589826 WKY589825:WLJ589826 WBC589825:WBN589826 VRG589825:VRR589826 VHK589825:VHV589826 UXO589825:UXZ589826 UNS589825:UOD589826 UDW589825:UEH589826 TUA589825:TUL589826 TKE589825:TKP589826 TAI589825:TAT589826 SQM589825:SQX589826 SGQ589825:SHB589826 RWU589825:RXF589826 RMY589825:RNJ589826 RDC589825:RDN589826 QTG589825:QTR589826 QJK589825:QJV589826 PZO589825:PZZ589826 PPS589825:PQD589826 PFW589825:PGH589826 OWA589825:OWL589826 OME589825:OMP589826 OCI589825:OCT589826 NSM589825:NSX589826 NIQ589825:NJB589826 MYU589825:MZF589826 MOY589825:MPJ589826 MFC589825:MFN589826 LVG589825:LVR589826 LLK589825:LLV589826 LBO589825:LBZ589826 KRS589825:KSD589826 KHW589825:KIH589826 JYA589825:JYL589826 JOE589825:JOP589826 JEI589825:JET589826 IUM589825:IUX589826 IKQ589825:ILB589826 IAU589825:IBF589826 HQY589825:HRJ589826 HHC589825:HHN589826 GXG589825:GXR589826 GNK589825:GNV589826 GDO589825:GDZ589826 FTS589825:FUD589826 FJW589825:FKH589826 FAA589825:FAL589826 EQE589825:EQP589826 EGI589825:EGT589826 DWM589825:DWX589826 DMQ589825:DNB589826 DCU589825:DDF589826 CSY589825:CTJ589826 CJC589825:CJN589826 BZG589825:BZR589826 BPK589825:BPV589826 BFO589825:BFZ589826 AVS589825:AWD589826 ALW589825:AMH589826 ACA589825:ACL589826 SE589825:SP589826 II589825:IT589826 WUU524289:WVF524290 WKY524289:WLJ524290 WBC524289:WBN524290 VRG524289:VRR524290 VHK524289:VHV524290 UXO524289:UXZ524290 UNS524289:UOD524290 UDW524289:UEH524290 TUA524289:TUL524290 TKE524289:TKP524290 TAI524289:TAT524290 SQM524289:SQX524290 SGQ524289:SHB524290 RWU524289:RXF524290 RMY524289:RNJ524290 RDC524289:RDN524290 QTG524289:QTR524290 QJK524289:QJV524290 PZO524289:PZZ524290 PPS524289:PQD524290 PFW524289:PGH524290 OWA524289:OWL524290 OME524289:OMP524290 OCI524289:OCT524290 NSM524289:NSX524290 NIQ524289:NJB524290 MYU524289:MZF524290 MOY524289:MPJ524290 MFC524289:MFN524290 LVG524289:LVR524290 LLK524289:LLV524290 LBO524289:LBZ524290 KRS524289:KSD524290 KHW524289:KIH524290 JYA524289:JYL524290 JOE524289:JOP524290 JEI524289:JET524290 IUM524289:IUX524290 IKQ524289:ILB524290 IAU524289:IBF524290 HQY524289:HRJ524290 HHC524289:HHN524290 GXG524289:GXR524290 GNK524289:GNV524290 GDO524289:GDZ524290 FTS524289:FUD524290 FJW524289:FKH524290 FAA524289:FAL524290 EQE524289:EQP524290 EGI524289:EGT524290 DWM524289:DWX524290 DMQ524289:DNB524290 DCU524289:DDF524290 CSY524289:CTJ524290 CJC524289:CJN524290 BZG524289:BZR524290 BPK524289:BPV524290 BFO524289:BFZ524290 AVS524289:AWD524290 ALW524289:AMH524290 ACA524289:ACL524290 SE524289:SP524290 II524289:IT524290 WUU458753:WVF458754 WKY458753:WLJ458754 WBC458753:WBN458754 VRG458753:VRR458754 VHK458753:VHV458754 UXO458753:UXZ458754 UNS458753:UOD458754 UDW458753:UEH458754 TUA458753:TUL458754 TKE458753:TKP458754 TAI458753:TAT458754 SQM458753:SQX458754 SGQ458753:SHB458754 RWU458753:RXF458754 RMY458753:RNJ458754 RDC458753:RDN458754 QTG458753:QTR458754 QJK458753:QJV458754 PZO458753:PZZ458754 PPS458753:PQD458754 PFW458753:PGH458754 OWA458753:OWL458754 OME458753:OMP458754 OCI458753:OCT458754 NSM458753:NSX458754 NIQ458753:NJB458754 MYU458753:MZF458754 MOY458753:MPJ458754 MFC458753:MFN458754 LVG458753:LVR458754 LLK458753:LLV458754 LBO458753:LBZ458754 KRS458753:KSD458754 KHW458753:KIH458754 JYA458753:JYL458754 JOE458753:JOP458754 JEI458753:JET458754 IUM458753:IUX458754 IKQ458753:ILB458754 IAU458753:IBF458754 HQY458753:HRJ458754 HHC458753:HHN458754 GXG458753:GXR458754 GNK458753:GNV458754 GDO458753:GDZ458754 FTS458753:FUD458754 FJW458753:FKH458754 FAA458753:FAL458754 EQE458753:EQP458754 EGI458753:EGT458754 DWM458753:DWX458754 DMQ458753:DNB458754 DCU458753:DDF458754 CSY458753:CTJ458754 CJC458753:CJN458754 BZG458753:BZR458754 BPK458753:BPV458754 BFO458753:BFZ458754 AVS458753:AWD458754 ALW458753:AMH458754 ACA458753:ACL458754 SE458753:SP458754 II458753:IT458754 WUU393217:WVF393218 WKY393217:WLJ393218 WBC393217:WBN393218 VRG393217:VRR393218 VHK393217:VHV393218 UXO393217:UXZ393218 UNS393217:UOD393218 UDW393217:UEH393218 TUA393217:TUL393218 TKE393217:TKP393218 TAI393217:TAT393218 SQM393217:SQX393218 SGQ393217:SHB393218 RWU393217:RXF393218 RMY393217:RNJ393218 RDC393217:RDN393218 QTG393217:QTR393218 QJK393217:QJV393218 PZO393217:PZZ393218 PPS393217:PQD393218 PFW393217:PGH393218 OWA393217:OWL393218 OME393217:OMP393218 OCI393217:OCT393218 NSM393217:NSX393218 NIQ393217:NJB393218 MYU393217:MZF393218 MOY393217:MPJ393218 MFC393217:MFN393218 LVG393217:LVR393218 LLK393217:LLV393218 LBO393217:LBZ393218 KRS393217:KSD393218 KHW393217:KIH393218 JYA393217:JYL393218 JOE393217:JOP393218 JEI393217:JET393218 IUM393217:IUX393218 IKQ393217:ILB393218 IAU393217:IBF393218 HQY393217:HRJ393218 HHC393217:HHN393218 GXG393217:GXR393218 GNK393217:GNV393218 GDO393217:GDZ393218 FTS393217:FUD393218 FJW393217:FKH393218 FAA393217:FAL393218 EQE393217:EQP393218 EGI393217:EGT393218 DWM393217:DWX393218 DMQ393217:DNB393218 DCU393217:DDF393218 CSY393217:CTJ393218 CJC393217:CJN393218 BZG393217:BZR393218 BPK393217:BPV393218 BFO393217:BFZ393218 AVS393217:AWD393218 ALW393217:AMH393218 ACA393217:ACL393218 SE393217:SP393218 II393217:IT393218 WUU327681:WVF327682 WKY327681:WLJ327682 WBC327681:WBN327682 VRG327681:VRR327682 VHK327681:VHV327682 UXO327681:UXZ327682 UNS327681:UOD327682 UDW327681:UEH327682 TUA327681:TUL327682 TKE327681:TKP327682 TAI327681:TAT327682 SQM327681:SQX327682 SGQ327681:SHB327682 RWU327681:RXF327682 RMY327681:RNJ327682 RDC327681:RDN327682 QTG327681:QTR327682 QJK327681:QJV327682 PZO327681:PZZ327682 PPS327681:PQD327682 PFW327681:PGH327682 OWA327681:OWL327682 OME327681:OMP327682 OCI327681:OCT327682 NSM327681:NSX327682 NIQ327681:NJB327682 MYU327681:MZF327682 MOY327681:MPJ327682 MFC327681:MFN327682 LVG327681:LVR327682 LLK327681:LLV327682 LBO327681:LBZ327682 KRS327681:KSD327682 KHW327681:KIH327682 JYA327681:JYL327682 JOE327681:JOP327682 JEI327681:JET327682 IUM327681:IUX327682 IKQ327681:ILB327682 IAU327681:IBF327682 HQY327681:HRJ327682 HHC327681:HHN327682 GXG327681:GXR327682 GNK327681:GNV327682 GDO327681:GDZ327682 FTS327681:FUD327682 FJW327681:FKH327682 FAA327681:FAL327682 EQE327681:EQP327682 EGI327681:EGT327682 DWM327681:DWX327682 DMQ327681:DNB327682 DCU327681:DDF327682 CSY327681:CTJ327682 CJC327681:CJN327682 BZG327681:BZR327682 BPK327681:BPV327682 BFO327681:BFZ327682 AVS327681:AWD327682 ALW327681:AMH327682 ACA327681:ACL327682 SE327681:SP327682 II327681:IT327682 WUU262145:WVF262146 WKY262145:WLJ262146 WBC262145:WBN262146 VRG262145:VRR262146 VHK262145:VHV262146 UXO262145:UXZ262146 UNS262145:UOD262146 UDW262145:UEH262146 TUA262145:TUL262146 TKE262145:TKP262146 TAI262145:TAT262146 SQM262145:SQX262146 SGQ262145:SHB262146 RWU262145:RXF262146 RMY262145:RNJ262146 RDC262145:RDN262146 QTG262145:QTR262146 QJK262145:QJV262146 PZO262145:PZZ262146 PPS262145:PQD262146 PFW262145:PGH262146 OWA262145:OWL262146 OME262145:OMP262146 OCI262145:OCT262146 NSM262145:NSX262146 NIQ262145:NJB262146 MYU262145:MZF262146 MOY262145:MPJ262146 MFC262145:MFN262146 LVG262145:LVR262146 LLK262145:LLV262146 LBO262145:LBZ262146 KRS262145:KSD262146 KHW262145:KIH262146 JYA262145:JYL262146 JOE262145:JOP262146 JEI262145:JET262146 IUM262145:IUX262146 IKQ262145:ILB262146 IAU262145:IBF262146 HQY262145:HRJ262146 HHC262145:HHN262146 GXG262145:GXR262146 GNK262145:GNV262146 GDO262145:GDZ262146 FTS262145:FUD262146 FJW262145:FKH262146 FAA262145:FAL262146 EQE262145:EQP262146 EGI262145:EGT262146 DWM262145:DWX262146 DMQ262145:DNB262146 DCU262145:DDF262146 CSY262145:CTJ262146 CJC262145:CJN262146 BZG262145:BZR262146 BPK262145:BPV262146 BFO262145:BFZ262146 AVS262145:AWD262146 ALW262145:AMH262146 ACA262145:ACL262146 SE262145:SP262146 II262145:IT262146 WUU196609:WVF196610 WKY196609:WLJ196610 WBC196609:WBN196610 VRG196609:VRR196610 VHK196609:VHV196610 UXO196609:UXZ196610 UNS196609:UOD196610 UDW196609:UEH196610 TUA196609:TUL196610 TKE196609:TKP196610 TAI196609:TAT196610 SQM196609:SQX196610 SGQ196609:SHB196610 RWU196609:RXF196610 RMY196609:RNJ196610 RDC196609:RDN196610 QTG196609:QTR196610 QJK196609:QJV196610 PZO196609:PZZ196610 PPS196609:PQD196610 PFW196609:PGH196610 OWA196609:OWL196610 OME196609:OMP196610 OCI196609:OCT196610 NSM196609:NSX196610 NIQ196609:NJB196610 MYU196609:MZF196610 MOY196609:MPJ196610 MFC196609:MFN196610 LVG196609:LVR196610 LLK196609:LLV196610 LBO196609:LBZ196610 KRS196609:KSD196610 KHW196609:KIH196610 JYA196609:JYL196610 JOE196609:JOP196610 JEI196609:JET196610 IUM196609:IUX196610 IKQ196609:ILB196610 IAU196609:IBF196610 HQY196609:HRJ196610 HHC196609:HHN196610 GXG196609:GXR196610 GNK196609:GNV196610 GDO196609:GDZ196610 FTS196609:FUD196610 FJW196609:FKH196610 FAA196609:FAL196610 EQE196609:EQP196610 EGI196609:EGT196610 DWM196609:DWX196610 DMQ196609:DNB196610 DCU196609:DDF196610 CSY196609:CTJ196610 CJC196609:CJN196610 BZG196609:BZR196610 BPK196609:BPV196610 BFO196609:BFZ196610 AVS196609:AWD196610 ALW196609:AMH196610 ACA196609:ACL196610 SE196609:SP196610 II196609:IT196610 WUU131073:WVF131074 WKY131073:WLJ131074 WBC131073:WBN131074 VRG131073:VRR131074 VHK131073:VHV131074 UXO131073:UXZ131074 UNS131073:UOD131074 UDW131073:UEH131074 TUA131073:TUL131074 TKE131073:TKP131074 TAI131073:TAT131074 SQM131073:SQX131074 SGQ131073:SHB131074 RWU131073:RXF131074 RMY131073:RNJ131074 RDC131073:RDN131074 QTG131073:QTR131074 QJK131073:QJV131074 PZO131073:PZZ131074 PPS131073:PQD131074 PFW131073:PGH131074 OWA131073:OWL131074 OME131073:OMP131074 OCI131073:OCT131074 NSM131073:NSX131074 NIQ131073:NJB131074 MYU131073:MZF131074 MOY131073:MPJ131074 MFC131073:MFN131074 LVG131073:LVR131074 LLK131073:LLV131074 LBO131073:LBZ131074 KRS131073:KSD131074 KHW131073:KIH131074 JYA131073:JYL131074 JOE131073:JOP131074 JEI131073:JET131074 IUM131073:IUX131074 IKQ131073:ILB131074 IAU131073:IBF131074 HQY131073:HRJ131074 HHC131073:HHN131074 GXG131073:GXR131074 GNK131073:GNV131074 GDO131073:GDZ131074 FTS131073:FUD131074 FJW131073:FKH131074 FAA131073:FAL131074 EQE131073:EQP131074 EGI131073:EGT131074 DWM131073:DWX131074 DMQ131073:DNB131074 DCU131073:DDF131074 CSY131073:CTJ131074 CJC131073:CJN131074 BZG131073:BZR131074 BPK131073:BPV131074 BFO131073:BFZ131074 AVS131073:AWD131074 ALW131073:AMH131074 ACA131073:ACL131074 SE131073:SP131074 II131073:IT131074 WUU65537:WVF65538 WKY65537:WLJ65538 WBC65537:WBN65538 VRG65537:VRR65538 VHK65537:VHV65538 UXO65537:UXZ65538 UNS65537:UOD65538 UDW65537:UEH65538 TUA65537:TUL65538 TKE65537:TKP65538 TAI65537:TAT65538 SQM65537:SQX65538 SGQ65537:SHB65538 RWU65537:RXF65538 RMY65537:RNJ65538 RDC65537:RDN65538 QTG65537:QTR65538 QJK65537:QJV65538 PZO65537:PZZ65538 PPS65537:PQD65538 PFW65537:PGH65538 OWA65537:OWL65538 OME65537:OMP65538 OCI65537:OCT65538 NSM65537:NSX65538 NIQ65537:NJB65538 MYU65537:MZF65538 MOY65537:MPJ65538 MFC65537:MFN65538 LVG65537:LVR65538 LLK65537:LLV65538 LBO65537:LBZ65538 KRS65537:KSD65538 KHW65537:KIH65538 JYA65537:JYL65538 JOE65537:JOP65538 JEI65537:JET65538 IUM65537:IUX65538 IKQ65537:ILB65538 IAU65537:IBF65538 HQY65537:HRJ65538 HHC65537:HHN65538 GXG65537:GXR65538 GNK65537:GNV65538 GDO65537:GDZ65538 FTS65537:FUD65538 FJW65537:FKH65538 FAA65537:FAL65538 EQE65537:EQP65538 EGI65537:EGT65538 DWM65537:DWX65538 DMQ65537:DNB65538 DCU65537:DDF65538 CSY65537:CTJ65538 CJC65537:CJN65538 BZG65537:BZR65538 BPK65537:BPV65538 BFO65537:BFZ65538 AVS65537:AWD65538 ALW65537:AMH65538 ACA65537:ACL65538 SE65537:SP65538 II65537:IT65538 WUH983058:WUS983058 WKL983058:WKW983058 WAP983058:WBA983058 VQT983058:VRE983058 VGX983058:VHI983058 UXB983058:UXM983058 UNF983058:UNQ983058 UDJ983058:UDU983058 TTN983058:TTY983058 TJR983058:TKC983058 SZV983058:TAG983058 SPZ983058:SQK983058 SGD983058:SGO983058 RWH983058:RWS983058 RML983058:RMW983058 RCP983058:RDA983058 QST983058:QTE983058 QIX983058:QJI983058 PZB983058:PZM983058 PPF983058:PPQ983058 PFJ983058:PFU983058 OVN983058:OVY983058 OLR983058:OMC983058 OBV983058:OCG983058 NRZ983058:NSK983058 NID983058:NIO983058 MYH983058:MYS983058 MOL983058:MOW983058 MEP983058:MFA983058 LUT983058:LVE983058 LKX983058:LLI983058 LBB983058:LBM983058 KRF983058:KRQ983058 KHJ983058:KHU983058 JXN983058:JXY983058 JNR983058:JOC983058 JDV983058:JEG983058 ITZ983058:IUK983058 IKD983058:IKO983058 IAH983058:IAS983058 HQL983058:HQW983058 HGP983058:HHA983058 GWT983058:GXE983058 GMX983058:GNI983058 GDB983058:GDM983058 FTF983058:FTQ983058 FJJ983058:FJU983058 EZN983058:EZY983058 EPR983058:EQC983058 EFV983058:EGG983058 DVZ983058:DWK983058 DMD983058:DMO983058 DCH983058:DCS983058 CSL983058:CSW983058 CIP983058:CJA983058 BYT983058:BZE983058 BOX983058:BPI983058 BFB983058:BFM983058 AVF983058:AVQ983058 ALJ983058:ALU983058 ABN983058:ABY983058 RR983058:SC983058 HV983058:IG983058 WUH917522:WUS917522 WKL917522:WKW917522 WAP917522:WBA917522 VQT917522:VRE917522 VGX917522:VHI917522 UXB917522:UXM917522 UNF917522:UNQ917522 UDJ917522:UDU917522 TTN917522:TTY917522 TJR917522:TKC917522 SZV917522:TAG917522 SPZ917522:SQK917522 SGD917522:SGO917522 RWH917522:RWS917522 RML917522:RMW917522 RCP917522:RDA917522 QST917522:QTE917522 QIX917522:QJI917522 PZB917522:PZM917522 PPF917522:PPQ917522 PFJ917522:PFU917522 OVN917522:OVY917522 OLR917522:OMC917522 OBV917522:OCG917522 NRZ917522:NSK917522 NID917522:NIO917522 MYH917522:MYS917522 MOL917522:MOW917522 MEP917522:MFA917522 LUT917522:LVE917522 LKX917522:LLI917522 LBB917522:LBM917522 KRF917522:KRQ917522 KHJ917522:KHU917522 JXN917522:JXY917522 JNR917522:JOC917522 JDV917522:JEG917522 ITZ917522:IUK917522 IKD917522:IKO917522 IAH917522:IAS917522 HQL917522:HQW917522 HGP917522:HHA917522 GWT917522:GXE917522 GMX917522:GNI917522 GDB917522:GDM917522 FTF917522:FTQ917522 FJJ917522:FJU917522 EZN917522:EZY917522 EPR917522:EQC917522 EFV917522:EGG917522 DVZ917522:DWK917522 DMD917522:DMO917522 DCH917522:DCS917522 CSL917522:CSW917522 CIP917522:CJA917522 BYT917522:BZE917522 BOX917522:BPI917522 BFB917522:BFM917522 AVF917522:AVQ917522 ALJ917522:ALU917522 ABN917522:ABY917522 RR917522:SC917522 HV917522:IG917522 WUH851986:WUS851986 WKL851986:WKW851986 WAP851986:WBA851986 VQT851986:VRE851986 VGX851986:VHI851986 UXB851986:UXM851986 UNF851986:UNQ851986 UDJ851986:UDU851986 TTN851986:TTY851986 TJR851986:TKC851986 SZV851986:TAG851986 SPZ851986:SQK851986 SGD851986:SGO851986 RWH851986:RWS851986 RML851986:RMW851986 RCP851986:RDA851986 QST851986:QTE851986 QIX851986:QJI851986 PZB851986:PZM851986 PPF851986:PPQ851986 PFJ851986:PFU851986 OVN851986:OVY851986 OLR851986:OMC851986 OBV851986:OCG851986 NRZ851986:NSK851986 NID851986:NIO851986 MYH851986:MYS851986 MOL851986:MOW851986 MEP851986:MFA851986 LUT851986:LVE851986 LKX851986:LLI851986 LBB851986:LBM851986 KRF851986:KRQ851986 KHJ851986:KHU851986 JXN851986:JXY851986 JNR851986:JOC851986 JDV851986:JEG851986 ITZ851986:IUK851986 IKD851986:IKO851986 IAH851986:IAS851986 HQL851986:HQW851986 HGP851986:HHA851986 GWT851986:GXE851986 GMX851986:GNI851986 GDB851986:GDM851986 FTF851986:FTQ851986 FJJ851986:FJU851986 EZN851986:EZY851986 EPR851986:EQC851986 EFV851986:EGG851986 DVZ851986:DWK851986 DMD851986:DMO851986 DCH851986:DCS851986 CSL851986:CSW851986 CIP851986:CJA851986 BYT851986:BZE851986 BOX851986:BPI851986 BFB851986:BFM851986 AVF851986:AVQ851986 ALJ851986:ALU851986 ABN851986:ABY851986 RR851986:SC851986 HV851986:IG851986 WUH786450:WUS786450 WKL786450:WKW786450 WAP786450:WBA786450 VQT786450:VRE786450 VGX786450:VHI786450 UXB786450:UXM786450 UNF786450:UNQ786450 UDJ786450:UDU786450 TTN786450:TTY786450 TJR786450:TKC786450 SZV786450:TAG786450 SPZ786450:SQK786450 SGD786450:SGO786450 RWH786450:RWS786450 RML786450:RMW786450 RCP786450:RDA786450 QST786450:QTE786450 QIX786450:QJI786450 PZB786450:PZM786450 PPF786450:PPQ786450 PFJ786450:PFU786450 OVN786450:OVY786450 OLR786450:OMC786450 OBV786450:OCG786450 NRZ786450:NSK786450 NID786450:NIO786450 MYH786450:MYS786450 MOL786450:MOW786450 MEP786450:MFA786450 LUT786450:LVE786450 LKX786450:LLI786450 LBB786450:LBM786450 KRF786450:KRQ786450 KHJ786450:KHU786450 JXN786450:JXY786450 JNR786450:JOC786450 JDV786450:JEG786450 ITZ786450:IUK786450 IKD786450:IKO786450 IAH786450:IAS786450 HQL786450:HQW786450 HGP786450:HHA786450 GWT786450:GXE786450 GMX786450:GNI786450 GDB786450:GDM786450 FTF786450:FTQ786450 FJJ786450:FJU786450 EZN786450:EZY786450 EPR786450:EQC786450 EFV786450:EGG786450 DVZ786450:DWK786450 DMD786450:DMO786450 DCH786450:DCS786450 CSL786450:CSW786450 CIP786450:CJA786450 BYT786450:BZE786450 BOX786450:BPI786450 BFB786450:BFM786450 AVF786450:AVQ786450 ALJ786450:ALU786450 ABN786450:ABY786450 RR786450:SC786450 HV786450:IG786450 WUH720914:WUS720914 WKL720914:WKW720914 WAP720914:WBA720914 VQT720914:VRE720914 VGX720914:VHI720914 UXB720914:UXM720914 UNF720914:UNQ720914 UDJ720914:UDU720914 TTN720914:TTY720914 TJR720914:TKC720914 SZV720914:TAG720914 SPZ720914:SQK720914 SGD720914:SGO720914 RWH720914:RWS720914 RML720914:RMW720914 RCP720914:RDA720914 QST720914:QTE720914 QIX720914:QJI720914 PZB720914:PZM720914 PPF720914:PPQ720914 PFJ720914:PFU720914 OVN720914:OVY720914 OLR720914:OMC720914 OBV720914:OCG720914 NRZ720914:NSK720914 NID720914:NIO720914 MYH720914:MYS720914 MOL720914:MOW720914 MEP720914:MFA720914 LUT720914:LVE720914 LKX720914:LLI720914 LBB720914:LBM720914 KRF720914:KRQ720914 KHJ720914:KHU720914 JXN720914:JXY720914 JNR720914:JOC720914 JDV720914:JEG720914 ITZ720914:IUK720914 IKD720914:IKO720914 IAH720914:IAS720914 HQL720914:HQW720914 HGP720914:HHA720914 GWT720914:GXE720914 GMX720914:GNI720914 GDB720914:GDM720914 FTF720914:FTQ720914 FJJ720914:FJU720914 EZN720914:EZY720914 EPR720914:EQC720914 EFV720914:EGG720914 DVZ720914:DWK720914 DMD720914:DMO720914 DCH720914:DCS720914 CSL720914:CSW720914 CIP720914:CJA720914 BYT720914:BZE720914 BOX720914:BPI720914 BFB720914:BFM720914 AVF720914:AVQ720914 ALJ720914:ALU720914 ABN720914:ABY720914 RR720914:SC720914 HV720914:IG720914 WUH655378:WUS655378 WKL655378:WKW655378 WAP655378:WBA655378 VQT655378:VRE655378 VGX655378:VHI655378 UXB655378:UXM655378 UNF655378:UNQ655378 UDJ655378:UDU655378 TTN655378:TTY655378 TJR655378:TKC655378 SZV655378:TAG655378 SPZ655378:SQK655378 SGD655378:SGO655378 RWH655378:RWS655378 RML655378:RMW655378 RCP655378:RDA655378 QST655378:QTE655378 QIX655378:QJI655378 PZB655378:PZM655378 PPF655378:PPQ655378 PFJ655378:PFU655378 OVN655378:OVY655378 OLR655378:OMC655378 OBV655378:OCG655378 NRZ655378:NSK655378 NID655378:NIO655378 MYH655378:MYS655378 MOL655378:MOW655378 MEP655378:MFA655378 LUT655378:LVE655378 LKX655378:LLI655378 LBB655378:LBM655378 KRF655378:KRQ655378 KHJ655378:KHU655378 JXN655378:JXY655378 JNR655378:JOC655378 JDV655378:JEG655378 ITZ655378:IUK655378 IKD655378:IKO655378 IAH655378:IAS655378 HQL655378:HQW655378 HGP655378:HHA655378 GWT655378:GXE655378 GMX655378:GNI655378 GDB655378:GDM655378 FTF655378:FTQ655378 FJJ655378:FJU655378 EZN655378:EZY655378 EPR655378:EQC655378 EFV655378:EGG655378 DVZ655378:DWK655378 DMD655378:DMO655378 DCH655378:DCS655378 CSL655378:CSW655378 CIP655378:CJA655378 BYT655378:BZE655378 BOX655378:BPI655378 BFB655378:BFM655378 AVF655378:AVQ655378 ALJ655378:ALU655378 ABN655378:ABY655378 RR655378:SC655378 HV655378:IG655378 WUH589842:WUS589842 WKL589842:WKW589842 WAP589842:WBA589842 VQT589842:VRE589842 VGX589842:VHI589842 UXB589842:UXM589842 UNF589842:UNQ589842 UDJ589842:UDU589842 TTN589842:TTY589842 TJR589842:TKC589842 SZV589842:TAG589842 SPZ589842:SQK589842 SGD589842:SGO589842 RWH589842:RWS589842 RML589842:RMW589842 RCP589842:RDA589842 QST589842:QTE589842 QIX589842:QJI589842 PZB589842:PZM589842 PPF589842:PPQ589842 PFJ589842:PFU589842 OVN589842:OVY589842 OLR589842:OMC589842 OBV589842:OCG589842 NRZ589842:NSK589842 NID589842:NIO589842 MYH589842:MYS589842 MOL589842:MOW589842 MEP589842:MFA589842 LUT589842:LVE589842 LKX589842:LLI589842 LBB589842:LBM589842 KRF589842:KRQ589842 KHJ589842:KHU589842 JXN589842:JXY589842 JNR589842:JOC589842 JDV589842:JEG589842 ITZ589842:IUK589842 IKD589842:IKO589842 IAH589842:IAS589842 HQL589842:HQW589842 HGP589842:HHA589842 GWT589842:GXE589842 GMX589842:GNI589842 GDB589842:GDM589842 FTF589842:FTQ589842 FJJ589842:FJU589842 EZN589842:EZY589842 EPR589842:EQC589842 EFV589842:EGG589842 DVZ589842:DWK589842 DMD589842:DMO589842 DCH589842:DCS589842 CSL589842:CSW589842 CIP589842:CJA589842 BYT589842:BZE589842 BOX589842:BPI589842 BFB589842:BFM589842 AVF589842:AVQ589842 ALJ589842:ALU589842 ABN589842:ABY589842 RR589842:SC589842 HV589842:IG589842 WUH524306:WUS524306 WKL524306:WKW524306 WAP524306:WBA524306 VQT524306:VRE524306 VGX524306:VHI524306 UXB524306:UXM524306 UNF524306:UNQ524306 UDJ524306:UDU524306 TTN524306:TTY524306 TJR524306:TKC524306 SZV524306:TAG524306 SPZ524306:SQK524306 SGD524306:SGO524306 RWH524306:RWS524306 RML524306:RMW524306 RCP524306:RDA524306 QST524306:QTE524306 QIX524306:QJI524306 PZB524306:PZM524306 PPF524306:PPQ524306 PFJ524306:PFU524306 OVN524306:OVY524306 OLR524306:OMC524306 OBV524306:OCG524306 NRZ524306:NSK524306 NID524306:NIO524306 MYH524306:MYS524306 MOL524306:MOW524306 MEP524306:MFA524306 LUT524306:LVE524306 LKX524306:LLI524306 LBB524306:LBM524306 KRF524306:KRQ524306 KHJ524306:KHU524306 JXN524306:JXY524306 JNR524306:JOC524306 JDV524306:JEG524306 ITZ524306:IUK524306 IKD524306:IKO524306 IAH524306:IAS524306 HQL524306:HQW524306 HGP524306:HHA524306 GWT524306:GXE524306 GMX524306:GNI524306 GDB524306:GDM524306 FTF524306:FTQ524306 FJJ524306:FJU524306 EZN524306:EZY524306 EPR524306:EQC524306 EFV524306:EGG524306 DVZ524306:DWK524306 DMD524306:DMO524306 DCH524306:DCS524306 CSL524306:CSW524306 CIP524306:CJA524306 BYT524306:BZE524306 BOX524306:BPI524306 BFB524306:BFM524306 AVF524306:AVQ524306 ALJ524306:ALU524306 ABN524306:ABY524306 RR524306:SC524306 HV524306:IG524306 WUH458770:WUS458770 WKL458770:WKW458770 WAP458770:WBA458770 VQT458770:VRE458770 VGX458770:VHI458770 UXB458770:UXM458770 UNF458770:UNQ458770 UDJ458770:UDU458770 TTN458770:TTY458770 TJR458770:TKC458770 SZV458770:TAG458770 SPZ458770:SQK458770 SGD458770:SGO458770 RWH458770:RWS458770 RML458770:RMW458770 RCP458770:RDA458770 QST458770:QTE458770 QIX458770:QJI458770 PZB458770:PZM458770 PPF458770:PPQ458770 PFJ458770:PFU458770 OVN458770:OVY458770 OLR458770:OMC458770 OBV458770:OCG458770 NRZ458770:NSK458770 NID458770:NIO458770 MYH458770:MYS458770 MOL458770:MOW458770 MEP458770:MFA458770 LUT458770:LVE458770 LKX458770:LLI458770 LBB458770:LBM458770 KRF458770:KRQ458770 KHJ458770:KHU458770 JXN458770:JXY458770 JNR458770:JOC458770 JDV458770:JEG458770 ITZ458770:IUK458770 IKD458770:IKO458770 IAH458770:IAS458770 HQL458770:HQW458770 HGP458770:HHA458770 GWT458770:GXE458770 GMX458770:GNI458770 GDB458770:GDM458770 FTF458770:FTQ458770 FJJ458770:FJU458770 EZN458770:EZY458770 EPR458770:EQC458770 EFV458770:EGG458770 DVZ458770:DWK458770 DMD458770:DMO458770 DCH458770:DCS458770 CSL458770:CSW458770 CIP458770:CJA458770 BYT458770:BZE458770 BOX458770:BPI458770 BFB458770:BFM458770 AVF458770:AVQ458770 ALJ458770:ALU458770 ABN458770:ABY458770 RR458770:SC458770 HV458770:IG458770 WUH393234:WUS393234 WKL393234:WKW393234 WAP393234:WBA393234 VQT393234:VRE393234 VGX393234:VHI393234 UXB393234:UXM393234 UNF393234:UNQ393234 UDJ393234:UDU393234 TTN393234:TTY393234 TJR393234:TKC393234 SZV393234:TAG393234 SPZ393234:SQK393234 SGD393234:SGO393234 RWH393234:RWS393234 RML393234:RMW393234 RCP393234:RDA393234 QST393234:QTE393234 QIX393234:QJI393234 PZB393234:PZM393234 PPF393234:PPQ393234 PFJ393234:PFU393234 OVN393234:OVY393234 OLR393234:OMC393234 OBV393234:OCG393234 NRZ393234:NSK393234 NID393234:NIO393234 MYH393234:MYS393234 MOL393234:MOW393234 MEP393234:MFA393234 LUT393234:LVE393234 LKX393234:LLI393234 LBB393234:LBM393234 KRF393234:KRQ393234 KHJ393234:KHU393234 JXN393234:JXY393234 JNR393234:JOC393234 JDV393234:JEG393234 ITZ393234:IUK393234 IKD393234:IKO393234 IAH393234:IAS393234 HQL393234:HQW393234 HGP393234:HHA393234 GWT393234:GXE393234 GMX393234:GNI393234 GDB393234:GDM393234 FTF393234:FTQ393234 FJJ393234:FJU393234 EZN393234:EZY393234 EPR393234:EQC393234 EFV393234:EGG393234 DVZ393234:DWK393234 DMD393234:DMO393234 DCH393234:DCS393234 CSL393234:CSW393234 CIP393234:CJA393234 BYT393234:BZE393234 BOX393234:BPI393234 BFB393234:BFM393234 AVF393234:AVQ393234 ALJ393234:ALU393234 ABN393234:ABY393234 RR393234:SC393234 HV393234:IG393234 WUH327698:WUS327698 WKL327698:WKW327698 WAP327698:WBA327698 VQT327698:VRE327698 VGX327698:VHI327698 UXB327698:UXM327698 UNF327698:UNQ327698 UDJ327698:UDU327698 TTN327698:TTY327698 TJR327698:TKC327698 SZV327698:TAG327698 SPZ327698:SQK327698 SGD327698:SGO327698 RWH327698:RWS327698 RML327698:RMW327698 RCP327698:RDA327698 QST327698:QTE327698 QIX327698:QJI327698 PZB327698:PZM327698 PPF327698:PPQ327698 PFJ327698:PFU327698 OVN327698:OVY327698 OLR327698:OMC327698 OBV327698:OCG327698 NRZ327698:NSK327698 NID327698:NIO327698 MYH327698:MYS327698 MOL327698:MOW327698 MEP327698:MFA327698 LUT327698:LVE327698 LKX327698:LLI327698 LBB327698:LBM327698 KRF327698:KRQ327698 KHJ327698:KHU327698 JXN327698:JXY327698 JNR327698:JOC327698 JDV327698:JEG327698 ITZ327698:IUK327698 IKD327698:IKO327698 IAH327698:IAS327698 HQL327698:HQW327698 HGP327698:HHA327698 GWT327698:GXE327698 GMX327698:GNI327698 GDB327698:GDM327698 FTF327698:FTQ327698 FJJ327698:FJU327698 EZN327698:EZY327698 EPR327698:EQC327698 EFV327698:EGG327698 DVZ327698:DWK327698 DMD327698:DMO327698 DCH327698:DCS327698 CSL327698:CSW327698 CIP327698:CJA327698 BYT327698:BZE327698 BOX327698:BPI327698 BFB327698:BFM327698 AVF327698:AVQ327698 ALJ327698:ALU327698 ABN327698:ABY327698 RR327698:SC327698 HV327698:IG327698 WUH262162:WUS262162 WKL262162:WKW262162 WAP262162:WBA262162 VQT262162:VRE262162 VGX262162:VHI262162 UXB262162:UXM262162 UNF262162:UNQ262162 UDJ262162:UDU262162 TTN262162:TTY262162 TJR262162:TKC262162 SZV262162:TAG262162 SPZ262162:SQK262162 SGD262162:SGO262162 RWH262162:RWS262162 RML262162:RMW262162 RCP262162:RDA262162 QST262162:QTE262162 QIX262162:QJI262162 PZB262162:PZM262162 PPF262162:PPQ262162 PFJ262162:PFU262162 OVN262162:OVY262162 OLR262162:OMC262162 OBV262162:OCG262162 NRZ262162:NSK262162 NID262162:NIO262162 MYH262162:MYS262162 MOL262162:MOW262162 MEP262162:MFA262162 LUT262162:LVE262162 LKX262162:LLI262162 LBB262162:LBM262162 KRF262162:KRQ262162 KHJ262162:KHU262162 JXN262162:JXY262162 JNR262162:JOC262162 JDV262162:JEG262162 ITZ262162:IUK262162 IKD262162:IKO262162 IAH262162:IAS262162 HQL262162:HQW262162 HGP262162:HHA262162 GWT262162:GXE262162 GMX262162:GNI262162 GDB262162:GDM262162 FTF262162:FTQ262162 FJJ262162:FJU262162 EZN262162:EZY262162 EPR262162:EQC262162 EFV262162:EGG262162 DVZ262162:DWK262162 DMD262162:DMO262162 DCH262162:DCS262162 CSL262162:CSW262162 CIP262162:CJA262162 BYT262162:BZE262162 BOX262162:BPI262162 BFB262162:BFM262162 AVF262162:AVQ262162 ALJ262162:ALU262162 ABN262162:ABY262162 RR262162:SC262162 HV262162:IG262162 WUH196626:WUS196626 WKL196626:WKW196626 WAP196626:WBA196626 VQT196626:VRE196626 VGX196626:VHI196626 UXB196626:UXM196626 UNF196626:UNQ196626 UDJ196626:UDU196626 TTN196626:TTY196626 TJR196626:TKC196626 SZV196626:TAG196626 SPZ196626:SQK196626 SGD196626:SGO196626 RWH196626:RWS196626 RML196626:RMW196626 RCP196626:RDA196626 QST196626:QTE196626 QIX196626:QJI196626 PZB196626:PZM196626 PPF196626:PPQ196626 PFJ196626:PFU196626 OVN196626:OVY196626 OLR196626:OMC196626 OBV196626:OCG196626 NRZ196626:NSK196626 NID196626:NIO196626 MYH196626:MYS196626 MOL196626:MOW196626 MEP196626:MFA196626 LUT196626:LVE196626 LKX196626:LLI196626 LBB196626:LBM196626 KRF196626:KRQ196626 KHJ196626:KHU196626 JXN196626:JXY196626 JNR196626:JOC196626 JDV196626:JEG196626 ITZ196626:IUK196626 IKD196626:IKO196626 IAH196626:IAS196626 HQL196626:HQW196626 HGP196626:HHA196626 GWT196626:GXE196626 GMX196626:GNI196626 GDB196626:GDM196626 FTF196626:FTQ196626 FJJ196626:FJU196626 EZN196626:EZY196626 EPR196626:EQC196626 EFV196626:EGG196626 DVZ196626:DWK196626 DMD196626:DMO196626 DCH196626:DCS196626 CSL196626:CSW196626 CIP196626:CJA196626 BYT196626:BZE196626 BOX196626:BPI196626 BFB196626:BFM196626 AVF196626:AVQ196626 ALJ196626:ALU196626 ABN196626:ABY196626 RR196626:SC196626 HV196626:IG196626 WUH131090:WUS131090 WKL131090:WKW131090 WAP131090:WBA131090 VQT131090:VRE131090 VGX131090:VHI131090 UXB131090:UXM131090 UNF131090:UNQ131090 UDJ131090:UDU131090 TTN131090:TTY131090 TJR131090:TKC131090 SZV131090:TAG131090 SPZ131090:SQK131090 SGD131090:SGO131090 RWH131090:RWS131090 RML131090:RMW131090 RCP131090:RDA131090 QST131090:QTE131090 QIX131090:QJI131090 PZB131090:PZM131090 PPF131090:PPQ131090 PFJ131090:PFU131090 OVN131090:OVY131090 OLR131090:OMC131090 OBV131090:OCG131090 NRZ131090:NSK131090 NID131090:NIO131090 MYH131090:MYS131090 MOL131090:MOW131090 MEP131090:MFA131090 LUT131090:LVE131090 LKX131090:LLI131090 LBB131090:LBM131090 KRF131090:KRQ131090 KHJ131090:KHU131090 JXN131090:JXY131090 JNR131090:JOC131090 JDV131090:JEG131090 ITZ131090:IUK131090 IKD131090:IKO131090 IAH131090:IAS131090 HQL131090:HQW131090 HGP131090:HHA131090 GWT131090:GXE131090 GMX131090:GNI131090 GDB131090:GDM131090 FTF131090:FTQ131090 FJJ131090:FJU131090 EZN131090:EZY131090 EPR131090:EQC131090 EFV131090:EGG131090 DVZ131090:DWK131090 DMD131090:DMO131090 DCH131090:DCS131090 CSL131090:CSW131090 CIP131090:CJA131090 BYT131090:BZE131090 BOX131090:BPI131090 BFB131090:BFM131090 AVF131090:AVQ131090 ALJ131090:ALU131090 ABN131090:ABY131090 RR131090:SC131090 HV131090:IG131090 WUH65554:WUS65554 WKL65554:WKW65554 WAP65554:WBA65554 VQT65554:VRE65554 VGX65554:VHI65554 UXB65554:UXM65554 UNF65554:UNQ65554 UDJ65554:UDU65554 TTN65554:TTY65554 TJR65554:TKC65554 SZV65554:TAG65554 SPZ65554:SQK65554 SGD65554:SGO65554 RWH65554:RWS65554 RML65554:RMW65554 RCP65554:RDA65554 QST65554:QTE65554 QIX65554:QJI65554 PZB65554:PZM65554 PPF65554:PPQ65554 PFJ65554:PFU65554 OVN65554:OVY65554 OLR65554:OMC65554 OBV65554:OCG65554 NRZ65554:NSK65554 NID65554:NIO65554 MYH65554:MYS65554 MOL65554:MOW65554 MEP65554:MFA65554 LUT65554:LVE65554 LKX65554:LLI65554 LBB65554:LBM65554 KRF65554:KRQ65554 KHJ65554:KHU65554 JXN65554:JXY65554 JNR65554:JOC65554 JDV65554:JEG65554 ITZ65554:IUK65554 IKD65554:IKO65554 IAH65554:IAS65554 HQL65554:HQW65554 HGP65554:HHA65554 GWT65554:GXE65554 GMX65554:GNI65554 GDB65554:GDM65554 FTF65554:FTQ65554 FJJ65554:FJU65554 EZN65554:EZY65554 EPR65554:EQC65554 EFV65554:EGG65554 DVZ65554:DWK65554 DMD65554:DMO65554 DCH65554:DCS65554 CSL65554:CSW65554 CIP65554:CJA65554 BYT65554:BZE65554 BOX65554:BPI65554 BFB65554:BFM65554 AVF65554:AVQ65554 ALJ65554:ALU65554 ABN65554:ABY65554 RR65554:SC65554">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37"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2:AV168"/>
  <sheetViews>
    <sheetView view="pageBreakPreview" topLeftCell="A2" zoomScale="90" zoomScaleNormal="90" zoomScaleSheetLayoutView="90" workbookViewId="0">
      <pane xSplit="6" ySplit="8" topLeftCell="G151" activePane="bottomRight" state="frozen"/>
      <selection activeCell="D2" sqref="D2"/>
      <selection pane="topRight" activeCell="G2" sqref="G2"/>
      <selection pane="bottomLeft" activeCell="D10" sqref="D10"/>
      <selection pane="bottomRight" activeCell="H184" sqref="H184"/>
    </sheetView>
  </sheetViews>
  <sheetFormatPr defaultColWidth="9.125" defaultRowHeight="15" outlineLevelRow="1"/>
  <cols>
    <col min="1" max="2" width="9.125" style="39" hidden="1" customWidth="1"/>
    <col min="3" max="3" width="14" style="39" hidden="1" customWidth="1"/>
    <col min="4" max="4" width="13.125" style="39" customWidth="1"/>
    <col min="5" max="5" width="43" style="39" customWidth="1"/>
    <col min="6" max="6" width="11.625" style="80" customWidth="1"/>
    <col min="7" max="7" width="14.875" style="39" customWidth="1"/>
    <col min="8" max="8" width="13.25" style="39" customWidth="1"/>
    <col min="9" max="14" width="15.125" style="39" customWidth="1"/>
    <col min="15" max="15" width="14.125" style="39" customWidth="1"/>
    <col min="16" max="16" width="15.875" style="39" customWidth="1"/>
    <col min="17" max="17" width="14.75" style="39" customWidth="1"/>
    <col min="18" max="18" width="14.25" style="39" customWidth="1"/>
    <col min="19" max="20" width="16.125" style="39" customWidth="1"/>
    <col min="21" max="21" width="16.125" style="39" hidden="1" customWidth="1"/>
    <col min="22" max="22" width="16" style="39" hidden="1" customWidth="1"/>
    <col min="23" max="35" width="11.75" style="39" hidden="1" customWidth="1"/>
    <col min="36" max="36" width="37" style="39" customWidth="1"/>
    <col min="37" max="37" width="12.75" style="39" customWidth="1"/>
    <col min="38" max="38" width="14" style="39" customWidth="1"/>
    <col min="39" max="39" width="12.25" style="39" customWidth="1"/>
    <col min="40" max="40" width="13.25" style="39" customWidth="1"/>
    <col min="41" max="41" width="14.25" style="39" customWidth="1"/>
    <col min="42" max="42" width="13.75" style="39" bestFit="1" customWidth="1"/>
    <col min="43" max="43" width="15.75" style="39" customWidth="1"/>
    <col min="44" max="44" width="13.25" style="39" customWidth="1"/>
    <col min="45" max="45" width="12.875" style="39" customWidth="1"/>
    <col min="46" max="46" width="15.375" style="39" customWidth="1"/>
    <col min="47" max="47" width="17.25" style="39" customWidth="1"/>
    <col min="48" max="16384" width="9.125" style="39"/>
  </cols>
  <sheetData>
    <row r="2" spans="1:40">
      <c r="R2" s="233"/>
    </row>
    <row r="3" spans="1:40">
      <c r="D3" s="41"/>
      <c r="E3" s="41"/>
      <c r="F3" s="42"/>
      <c r="I3" s="39">
        <v>91420.1</v>
      </c>
      <c r="J3" s="39">
        <v>41795.599999999999</v>
      </c>
      <c r="K3" s="39">
        <v>49624.5</v>
      </c>
      <c r="N3" s="39">
        <v>-295142.77399999998</v>
      </c>
      <c r="O3" s="39">
        <v>1502114.0854359514</v>
      </c>
      <c r="P3" s="39">
        <v>1096161.3321959514</v>
      </c>
      <c r="Q3" s="39">
        <v>1101908.2723999999</v>
      </c>
      <c r="R3" s="39">
        <v>208346.16823999991</v>
      </c>
      <c r="S3" s="39">
        <v>1002188.0413487386</v>
      </c>
    </row>
    <row r="4" spans="1:40">
      <c r="D4" s="542" t="s">
        <v>88</v>
      </c>
      <c r="E4" s="542"/>
      <c r="F4" s="542"/>
      <c r="G4" s="474">
        <f ca="1">G15/1000</f>
        <v>91500.948401999995</v>
      </c>
      <c r="H4" s="475"/>
      <c r="I4" s="262"/>
      <c r="J4" s="262"/>
      <c r="K4" s="262"/>
      <c r="L4" s="262"/>
      <c r="M4" s="262"/>
      <c r="N4" s="262"/>
      <c r="O4" s="262"/>
      <c r="P4" s="262"/>
      <c r="Q4" s="262"/>
      <c r="R4" s="262"/>
      <c r="S4" s="262"/>
      <c r="V4" s="43" t="s">
        <v>148</v>
      </c>
    </row>
    <row r="5" spans="1:40">
      <c r="D5" s="44"/>
      <c r="E5" s="44"/>
      <c r="F5" s="45"/>
      <c r="G5" s="46" t="s">
        <v>89</v>
      </c>
      <c r="H5" s="41"/>
      <c r="I5" s="41"/>
      <c r="J5" s="41"/>
      <c r="K5" s="41"/>
      <c r="L5" s="41"/>
      <c r="M5" s="41"/>
      <c r="N5" s="41"/>
      <c r="O5" s="41"/>
      <c r="P5" s="41"/>
      <c r="Q5" s="41"/>
      <c r="R5" s="41"/>
      <c r="S5" s="41"/>
      <c r="T5" s="41"/>
      <c r="U5" s="41"/>
      <c r="V5" s="46" t="s">
        <v>89</v>
      </c>
      <c r="W5" s="41"/>
      <c r="X5" s="41"/>
      <c r="Y5" s="41"/>
      <c r="Z5" s="41"/>
      <c r="AA5" s="41"/>
      <c r="AB5" s="41"/>
      <c r="AC5" s="41"/>
      <c r="AD5" s="41"/>
      <c r="AE5" s="41"/>
      <c r="AF5" s="41"/>
      <c r="AG5" s="41"/>
      <c r="AH5" s="41"/>
      <c r="AI5" s="41"/>
      <c r="AJ5" s="41"/>
      <c r="AK5" s="41"/>
    </row>
    <row r="6" spans="1:40">
      <c r="D6" s="546" t="s">
        <v>90</v>
      </c>
      <c r="E6" s="546" t="s">
        <v>4</v>
      </c>
      <c r="F6" s="549" t="s">
        <v>49</v>
      </c>
      <c r="G6" s="552" t="s">
        <v>391</v>
      </c>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144"/>
      <c r="AJ6" s="144"/>
      <c r="AK6" s="144"/>
      <c r="AL6" s="47"/>
    </row>
    <row r="7" spans="1:40" s="80" customFormat="1">
      <c r="D7" s="547"/>
      <c r="E7" s="547"/>
      <c r="F7" s="550"/>
      <c r="G7" s="542" t="s">
        <v>136</v>
      </c>
      <c r="H7" s="542"/>
      <c r="I7" s="542"/>
      <c r="J7" s="542"/>
      <c r="K7" s="542"/>
      <c r="L7" s="542"/>
      <c r="M7" s="542"/>
      <c r="N7" s="542"/>
      <c r="O7" s="542"/>
      <c r="P7" s="542"/>
      <c r="Q7" s="542"/>
      <c r="R7" s="542"/>
      <c r="S7" s="542"/>
      <c r="T7" s="472"/>
      <c r="U7" s="472"/>
      <c r="V7" s="543" t="s">
        <v>91</v>
      </c>
      <c r="W7" s="543"/>
      <c r="X7" s="543"/>
      <c r="Y7" s="543"/>
      <c r="Z7" s="543"/>
      <c r="AA7" s="543"/>
      <c r="AB7" s="543"/>
      <c r="AC7" s="543"/>
      <c r="AD7" s="543"/>
      <c r="AE7" s="543"/>
      <c r="AF7" s="543"/>
      <c r="AG7" s="543"/>
      <c r="AH7" s="544"/>
      <c r="AI7" s="145"/>
      <c r="AJ7" s="145"/>
      <c r="AK7" s="145"/>
      <c r="AL7" s="48"/>
    </row>
    <row r="8" spans="1:40" s="80" customFormat="1" ht="22.5">
      <c r="D8" s="547"/>
      <c r="E8" s="547"/>
      <c r="F8" s="550"/>
      <c r="G8" s="472" t="s">
        <v>92</v>
      </c>
      <c r="H8" s="470" t="s">
        <v>392</v>
      </c>
      <c r="I8" s="470" t="s">
        <v>393</v>
      </c>
      <c r="J8" s="470" t="s">
        <v>394</v>
      </c>
      <c r="K8" s="470" t="s">
        <v>395</v>
      </c>
      <c r="L8" s="470" t="s">
        <v>396</v>
      </c>
      <c r="M8" s="470" t="s">
        <v>397</v>
      </c>
      <c r="N8" s="470" t="s">
        <v>398</v>
      </c>
      <c r="O8" s="470" t="s">
        <v>399</v>
      </c>
      <c r="P8" s="470" t="s">
        <v>400</v>
      </c>
      <c r="Q8" s="470" t="s">
        <v>401</v>
      </c>
      <c r="R8" s="470" t="s">
        <v>402</v>
      </c>
      <c r="S8" s="470" t="s">
        <v>403</v>
      </c>
      <c r="T8" s="470"/>
      <c r="U8" s="470"/>
      <c r="V8" s="470" t="str">
        <f>G8</f>
        <v>ИТОГО год</v>
      </c>
      <c r="W8" s="470" t="s">
        <v>118</v>
      </c>
      <c r="X8" s="470" t="s">
        <v>119</v>
      </c>
      <c r="Y8" s="470" t="s">
        <v>120</v>
      </c>
      <c r="Z8" s="470" t="s">
        <v>121</v>
      </c>
      <c r="AA8" s="470" t="s">
        <v>122</v>
      </c>
      <c r="AB8" s="470" t="s">
        <v>123</v>
      </c>
      <c r="AC8" s="470" t="s">
        <v>124</v>
      </c>
      <c r="AD8" s="470" t="s">
        <v>125</v>
      </c>
      <c r="AE8" s="470" t="s">
        <v>126</v>
      </c>
      <c r="AF8" s="470" t="s">
        <v>127</v>
      </c>
      <c r="AG8" s="470" t="s">
        <v>128</v>
      </c>
      <c r="AH8" s="470" t="s">
        <v>129</v>
      </c>
      <c r="AI8" s="470"/>
      <c r="AJ8" s="470"/>
      <c r="AK8" s="470"/>
      <c r="AL8" s="80">
        <f>(AL12-AL15)*AL18</f>
        <v>-5213.5694863099998</v>
      </c>
      <c r="AM8" s="80">
        <f>(AM12-AM15)*AM18</f>
        <v>-262.56255302074084</v>
      </c>
    </row>
    <row r="9" spans="1:40" hidden="1">
      <c r="D9" s="548"/>
      <c r="E9" s="548"/>
      <c r="F9" s="551"/>
      <c r="G9" s="472"/>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145"/>
      <c r="AJ9" s="145"/>
      <c r="AK9" s="145"/>
      <c r="AL9" s="47"/>
    </row>
    <row r="10" spans="1:40" hidden="1">
      <c r="D10" s="51">
        <v>1</v>
      </c>
      <c r="E10" s="51">
        <f t="shared" ref="E10:AH10" si="0">D10+1</f>
        <v>2</v>
      </c>
      <c r="F10" s="51">
        <f t="shared" si="0"/>
        <v>3</v>
      </c>
      <c r="G10" s="51">
        <f t="shared" si="0"/>
        <v>4</v>
      </c>
      <c r="H10" s="51">
        <f t="shared" si="0"/>
        <v>5</v>
      </c>
      <c r="I10" s="51">
        <f t="shared" si="0"/>
        <v>6</v>
      </c>
      <c r="J10" s="51">
        <f t="shared" si="0"/>
        <v>7</v>
      </c>
      <c r="K10" s="51">
        <f t="shared" si="0"/>
        <v>8</v>
      </c>
      <c r="L10" s="51">
        <f t="shared" si="0"/>
        <v>9</v>
      </c>
      <c r="M10" s="51">
        <f t="shared" si="0"/>
        <v>10</v>
      </c>
      <c r="N10" s="51">
        <f>M10+1</f>
        <v>11</v>
      </c>
      <c r="O10" s="51">
        <f t="shared" si="0"/>
        <v>12</v>
      </c>
      <c r="P10" s="51">
        <f t="shared" si="0"/>
        <v>13</v>
      </c>
      <c r="Q10" s="51">
        <f t="shared" si="0"/>
        <v>14</v>
      </c>
      <c r="R10" s="51">
        <f t="shared" si="0"/>
        <v>15</v>
      </c>
      <c r="S10" s="51">
        <f t="shared" si="0"/>
        <v>16</v>
      </c>
      <c r="T10" s="51"/>
      <c r="U10" s="51"/>
      <c r="V10" s="51">
        <f>S10+1</f>
        <v>17</v>
      </c>
      <c r="W10" s="51">
        <f t="shared" si="0"/>
        <v>18</v>
      </c>
      <c r="X10" s="51">
        <f t="shared" si="0"/>
        <v>19</v>
      </c>
      <c r="Y10" s="51">
        <f t="shared" si="0"/>
        <v>20</v>
      </c>
      <c r="Z10" s="51">
        <f t="shared" si="0"/>
        <v>21</v>
      </c>
      <c r="AA10" s="51">
        <f t="shared" si="0"/>
        <v>22</v>
      </c>
      <c r="AB10" s="51">
        <f t="shared" si="0"/>
        <v>23</v>
      </c>
      <c r="AC10" s="51">
        <f t="shared" si="0"/>
        <v>24</v>
      </c>
      <c r="AD10" s="51">
        <f t="shared" si="0"/>
        <v>25</v>
      </c>
      <c r="AE10" s="51">
        <f t="shared" si="0"/>
        <v>26</v>
      </c>
      <c r="AF10" s="51">
        <f t="shared" si="0"/>
        <v>27</v>
      </c>
      <c r="AG10" s="51">
        <f t="shared" si="0"/>
        <v>28</v>
      </c>
      <c r="AH10" s="51">
        <f t="shared" si="0"/>
        <v>29</v>
      </c>
      <c r="AI10" s="146"/>
      <c r="AJ10" s="146"/>
      <c r="AK10" s="146"/>
      <c r="AL10" s="41"/>
    </row>
    <row r="11" spans="1:40" hidden="1">
      <c r="D11" s="470"/>
      <c r="E11" s="86" t="s">
        <v>131</v>
      </c>
      <c r="F11" s="470"/>
      <c r="G11" s="470"/>
      <c r="H11" s="470"/>
      <c r="I11" s="470"/>
      <c r="J11" s="470"/>
      <c r="K11" s="470"/>
      <c r="L11" s="470"/>
      <c r="M11" s="470"/>
      <c r="N11" s="470"/>
      <c r="O11" s="470"/>
      <c r="P11" s="470"/>
      <c r="Q11" s="470"/>
      <c r="R11" s="470"/>
      <c r="S11" s="470"/>
      <c r="T11" s="470"/>
      <c r="U11" s="470"/>
      <c r="V11" s="52"/>
      <c r="W11" s="52"/>
      <c r="X11" s="52"/>
      <c r="Y11" s="52"/>
      <c r="Z11" s="52"/>
      <c r="AA11" s="52"/>
      <c r="AB11" s="52"/>
      <c r="AC11" s="52"/>
      <c r="AD11" s="52"/>
      <c r="AE11" s="52"/>
      <c r="AF11" s="52"/>
      <c r="AG11" s="52"/>
      <c r="AH11" s="52"/>
      <c r="AI11" s="470"/>
      <c r="AJ11" s="230"/>
      <c r="AK11" s="468"/>
      <c r="AL11" s="468" t="s">
        <v>404</v>
      </c>
      <c r="AM11" s="468" t="s">
        <v>405</v>
      </c>
      <c r="AN11" s="156" t="s">
        <v>73</v>
      </c>
    </row>
    <row r="12" spans="1:40" ht="71.25" hidden="1" customHeight="1">
      <c r="D12" s="53">
        <v>1</v>
      </c>
      <c r="E12" s="117" t="s">
        <v>93</v>
      </c>
      <c r="F12" s="118" t="s">
        <v>94</v>
      </c>
      <c r="G12" s="476">
        <f t="shared" ref="G12:G17" si="1">SUM(H12:S12)</f>
        <v>75770000</v>
      </c>
      <c r="H12" s="119">
        <f>SUMIF($A13:$A14,1,H13:H14)</f>
        <v>8023000</v>
      </c>
      <c r="I12" s="119">
        <f t="shared" ref="I12:S12" si="2">SUMIF($A13:$A14,1,I13:I14)</f>
        <v>6434400</v>
      </c>
      <c r="J12" s="119">
        <f t="shared" si="2"/>
        <v>5276900</v>
      </c>
      <c r="K12" s="119">
        <f t="shared" si="2"/>
        <v>5724700</v>
      </c>
      <c r="L12" s="119">
        <f t="shared" si="2"/>
        <v>7129500</v>
      </c>
      <c r="M12" s="119">
        <f t="shared" si="2"/>
        <v>5721700</v>
      </c>
      <c r="N12" s="119">
        <f t="shared" si="2"/>
        <v>6755000</v>
      </c>
      <c r="O12" s="119">
        <f t="shared" si="2"/>
        <v>6827400</v>
      </c>
      <c r="P12" s="119">
        <f t="shared" si="2"/>
        <v>5589800</v>
      </c>
      <c r="Q12" s="119">
        <f t="shared" si="2"/>
        <v>5553600</v>
      </c>
      <c r="R12" s="119">
        <f t="shared" si="2"/>
        <v>6458900</v>
      </c>
      <c r="S12" s="119">
        <f t="shared" si="2"/>
        <v>6275100</v>
      </c>
      <c r="T12" s="119"/>
      <c r="U12" s="119"/>
      <c r="V12" s="55">
        <f>SUM(W82:AH82)</f>
        <v>0</v>
      </c>
      <c r="W12" s="55">
        <f t="shared" ref="W12:AH12" si="3">SUMIF($A13:$A14,1,W13:W14)</f>
        <v>0</v>
      </c>
      <c r="X12" s="55">
        <f t="shared" si="3"/>
        <v>0</v>
      </c>
      <c r="Y12" s="55">
        <f t="shared" si="3"/>
        <v>0</v>
      </c>
      <c r="Z12" s="55">
        <f t="shared" si="3"/>
        <v>0</v>
      </c>
      <c r="AA12" s="55">
        <f t="shared" si="3"/>
        <v>0</v>
      </c>
      <c r="AB12" s="55">
        <f t="shared" si="3"/>
        <v>0</v>
      </c>
      <c r="AC12" s="55">
        <f t="shared" si="3"/>
        <v>0</v>
      </c>
      <c r="AD12" s="55">
        <f t="shared" si="3"/>
        <v>0</v>
      </c>
      <c r="AE12" s="55">
        <f t="shared" si="3"/>
        <v>0</v>
      </c>
      <c r="AF12" s="55">
        <f t="shared" si="3"/>
        <v>0</v>
      </c>
      <c r="AG12" s="55">
        <f t="shared" si="3"/>
        <v>0</v>
      </c>
      <c r="AH12" s="55">
        <f t="shared" si="3"/>
        <v>0</v>
      </c>
      <c r="AI12" s="53">
        <v>1</v>
      </c>
      <c r="AJ12" s="157" t="s">
        <v>93</v>
      </c>
      <c r="AK12" s="158" t="s">
        <v>167</v>
      </c>
      <c r="AL12" s="159">
        <f>SUM(AL13:AL14)</f>
        <v>38310.199999999997</v>
      </c>
      <c r="AM12" s="159">
        <f>SUM(AM13:AM14)</f>
        <v>37459.800000000003</v>
      </c>
      <c r="AN12" s="159">
        <f>SUM(AN13:AN14)</f>
        <v>75770</v>
      </c>
    </row>
    <row r="13" spans="1:40" hidden="1">
      <c r="A13" s="39">
        <v>1</v>
      </c>
      <c r="B13" s="80">
        <v>1</v>
      </c>
      <c r="C13" s="78"/>
      <c r="D13" s="53" t="s">
        <v>95</v>
      </c>
      <c r="E13" s="120" t="s">
        <v>96</v>
      </c>
      <c r="F13" s="118" t="s">
        <v>94</v>
      </c>
      <c r="G13" s="477">
        <f t="shared" si="1"/>
        <v>74442330.861459732</v>
      </c>
      <c r="H13" s="121">
        <v>7882418.114048983</v>
      </c>
      <c r="I13" s="121">
        <v>6321654.1334957965</v>
      </c>
      <c r="J13" s="121">
        <v>5184436.2639941517</v>
      </c>
      <c r="K13" s="121">
        <v>5624389.75165103</v>
      </c>
      <c r="L13" s="121">
        <v>7004574.3417814057</v>
      </c>
      <c r="M13" s="121">
        <v>5621442.3187279152</v>
      </c>
      <c r="N13" s="121">
        <v>6636636.4652126236</v>
      </c>
      <c r="O13" s="121">
        <v>6707767.8464237843</v>
      </c>
      <c r="P13" s="121">
        <v>5491853.517874985</v>
      </c>
      <c r="Q13" s="121">
        <v>5456287.8272694042</v>
      </c>
      <c r="R13" s="121">
        <v>6345724.8357012309</v>
      </c>
      <c r="S13" s="121">
        <v>6165145.445278421</v>
      </c>
      <c r="T13" s="121"/>
      <c r="U13" s="121"/>
      <c r="V13" s="55">
        <f>SUM(W13:AH13)</f>
        <v>0</v>
      </c>
      <c r="W13" s="57"/>
      <c r="X13" s="57"/>
      <c r="Y13" s="57"/>
      <c r="Z13" s="57"/>
      <c r="AA13" s="57"/>
      <c r="AB13" s="57"/>
      <c r="AC13" s="57"/>
      <c r="AD13" s="57"/>
      <c r="AE13" s="57"/>
      <c r="AF13" s="57"/>
      <c r="AG13" s="57"/>
      <c r="AH13" s="57"/>
      <c r="AI13" s="53" t="s">
        <v>95</v>
      </c>
      <c r="AJ13" s="160" t="s">
        <v>96</v>
      </c>
      <c r="AK13" s="158" t="s">
        <v>167</v>
      </c>
      <c r="AL13" s="159">
        <f>SUM(H13:M13)/1000</f>
        <v>37638.914923699282</v>
      </c>
      <c r="AM13" s="159">
        <f>SUM(N13:S13)/1000</f>
        <v>36803.415937760452</v>
      </c>
      <c r="AN13" s="159">
        <f>SUM(AL13:AM13)</f>
        <v>74442.330861459734</v>
      </c>
    </row>
    <row r="14" spans="1:40" hidden="1">
      <c r="A14" s="39">
        <v>1</v>
      </c>
      <c r="B14" s="80">
        <v>2</v>
      </c>
      <c r="C14" s="79" t="s">
        <v>97</v>
      </c>
      <c r="D14" s="58" t="str">
        <f>"1."&amp;B14</f>
        <v>1.2</v>
      </c>
      <c r="E14" s="122" t="s">
        <v>98</v>
      </c>
      <c r="F14" s="123" t="s">
        <v>94</v>
      </c>
      <c r="G14" s="478">
        <f t="shared" si="1"/>
        <v>1327669.1385402703</v>
      </c>
      <c r="H14" s="121">
        <v>140581.88595101738</v>
      </c>
      <c r="I14" s="121">
        <v>112745.8665042037</v>
      </c>
      <c r="J14" s="121">
        <v>92463.736005848637</v>
      </c>
      <c r="K14" s="121">
        <v>100310.24834897037</v>
      </c>
      <c r="L14" s="121">
        <v>124925.65821859386</v>
      </c>
      <c r="M14" s="121">
        <v>100257.68127208478</v>
      </c>
      <c r="N14" s="121">
        <v>118363.5347873766</v>
      </c>
      <c r="O14" s="121">
        <v>119632.15357621539</v>
      </c>
      <c r="P14" s="121">
        <v>97946.482125015202</v>
      </c>
      <c r="Q14" s="121">
        <v>97312.172730595805</v>
      </c>
      <c r="R14" s="121">
        <v>113175.16429876932</v>
      </c>
      <c r="S14" s="121">
        <v>109954.55472157912</v>
      </c>
      <c r="T14" s="121"/>
      <c r="U14" s="121"/>
      <c r="V14" s="59">
        <f>SUM(W14:AH14)</f>
        <v>0</v>
      </c>
      <c r="W14" s="57"/>
      <c r="X14" s="57"/>
      <c r="Y14" s="57"/>
      <c r="Z14" s="57"/>
      <c r="AA14" s="57"/>
      <c r="AB14" s="57"/>
      <c r="AC14" s="57"/>
      <c r="AD14" s="57"/>
      <c r="AE14" s="57"/>
      <c r="AF14" s="57"/>
      <c r="AG14" s="57"/>
      <c r="AH14" s="57"/>
      <c r="AI14" s="101" t="str">
        <f>"1."&amp;AG14</f>
        <v>1.</v>
      </c>
      <c r="AJ14" s="160" t="s">
        <v>98</v>
      </c>
      <c r="AK14" s="158" t="s">
        <v>167</v>
      </c>
      <c r="AL14" s="159">
        <f>SUM(H14:M14)/1000</f>
        <v>671.28507630071886</v>
      </c>
      <c r="AM14" s="159">
        <f>SUM(N14:S14)/1000</f>
        <v>656.38406223955133</v>
      </c>
      <c r="AN14" s="159">
        <f>SUM(AL14:AM14)</f>
        <v>1327.6691385402701</v>
      </c>
    </row>
    <row r="15" spans="1:40" ht="33.75" hidden="1">
      <c r="D15" s="53" t="s">
        <v>99</v>
      </c>
      <c r="E15" s="117" t="s">
        <v>100</v>
      </c>
      <c r="F15" s="118" t="s">
        <v>94</v>
      </c>
      <c r="G15" s="212">
        <f t="shared" ca="1" si="1"/>
        <v>91500948.401999995</v>
      </c>
      <c r="H15" s="124">
        <f t="shared" ref="H15:S15" ca="1" si="4">SUMIF($A16:$A64,1,H16:H17)</f>
        <v>6552807</v>
      </c>
      <c r="I15" s="124">
        <f t="shared" ca="1" si="4"/>
        <v>6367868</v>
      </c>
      <c r="J15" s="124">
        <f t="shared" ca="1" si="4"/>
        <v>6429724</v>
      </c>
      <c r="K15" s="124">
        <f t="shared" ca="1" si="4"/>
        <v>7646796</v>
      </c>
      <c r="L15" s="124">
        <f t="shared" ca="1" si="4"/>
        <v>6841555</v>
      </c>
      <c r="M15" s="124">
        <f t="shared" ca="1" si="4"/>
        <v>19475823</v>
      </c>
      <c r="N15" s="124">
        <f t="shared" ca="1" si="4"/>
        <v>7444992</v>
      </c>
      <c r="O15" s="124">
        <f t="shared" ca="1" si="4"/>
        <v>7041414</v>
      </c>
      <c r="P15" s="124">
        <f t="shared" ca="1" si="4"/>
        <v>5728276</v>
      </c>
      <c r="Q15" s="124">
        <f t="shared" ca="1" si="4"/>
        <v>5648126</v>
      </c>
      <c r="R15" s="124">
        <f t="shared" ca="1" si="4"/>
        <v>6225474.9519999996</v>
      </c>
      <c r="S15" s="124">
        <f t="shared" ca="1" si="4"/>
        <v>6098092.4500000002</v>
      </c>
      <c r="T15" s="124"/>
      <c r="U15" s="124"/>
      <c r="V15" s="55">
        <f ca="1">SUM(W15:AH15)</f>
        <v>0</v>
      </c>
      <c r="W15" s="55">
        <f t="shared" ref="W15:AH15" ca="1" si="5">SUMIF($A16:$A64,1,W16:W17)</f>
        <v>0</v>
      </c>
      <c r="X15" s="55">
        <f t="shared" ca="1" si="5"/>
        <v>0</v>
      </c>
      <c r="Y15" s="55">
        <f t="shared" ca="1" si="5"/>
        <v>0</v>
      </c>
      <c r="Z15" s="55">
        <f t="shared" ca="1" si="5"/>
        <v>0</v>
      </c>
      <c r="AA15" s="55">
        <f t="shared" ca="1" si="5"/>
        <v>0</v>
      </c>
      <c r="AB15" s="55">
        <f t="shared" ca="1" si="5"/>
        <v>0</v>
      </c>
      <c r="AC15" s="55">
        <f t="shared" ca="1" si="5"/>
        <v>0</v>
      </c>
      <c r="AD15" s="55">
        <f t="shared" ca="1" si="5"/>
        <v>0</v>
      </c>
      <c r="AE15" s="55">
        <f t="shared" ca="1" si="5"/>
        <v>0</v>
      </c>
      <c r="AF15" s="55">
        <f t="shared" ca="1" si="5"/>
        <v>0</v>
      </c>
      <c r="AG15" s="55">
        <f t="shared" ca="1" si="5"/>
        <v>0</v>
      </c>
      <c r="AH15" s="55">
        <f t="shared" ca="1" si="5"/>
        <v>0</v>
      </c>
      <c r="AI15" s="53" t="s">
        <v>99</v>
      </c>
      <c r="AJ15" s="157" t="s">
        <v>100</v>
      </c>
      <c r="AK15" s="158" t="s">
        <v>167</v>
      </c>
      <c r="AL15" s="159">
        <f>SUM(AL16:AL17)</f>
        <v>53314.572999999997</v>
      </c>
      <c r="AM15" s="159">
        <f>SUM(AM16:AM17)</f>
        <v>38186.375402000005</v>
      </c>
      <c r="AN15" s="159">
        <f>SUM(AN16:AN17)</f>
        <v>91500.948401999995</v>
      </c>
    </row>
    <row r="16" spans="1:40" hidden="1">
      <c r="A16" s="39">
        <v>1</v>
      </c>
      <c r="B16" s="80">
        <v>1</v>
      </c>
      <c r="C16" s="78"/>
      <c r="D16" s="53" t="s">
        <v>75</v>
      </c>
      <c r="E16" s="56" t="s">
        <v>96</v>
      </c>
      <c r="F16" s="470" t="s">
        <v>94</v>
      </c>
      <c r="G16" s="211">
        <f t="shared" si="1"/>
        <v>88292986.5</v>
      </c>
      <c r="H16" s="100">
        <v>6290686</v>
      </c>
      <c r="I16" s="100">
        <v>6132141</v>
      </c>
      <c r="J16" s="100">
        <v>6038149</v>
      </c>
      <c r="K16" s="100">
        <v>7385664</v>
      </c>
      <c r="L16" s="100">
        <v>6571759</v>
      </c>
      <c r="M16" s="100">
        <v>19222782</v>
      </c>
      <c r="N16" s="100">
        <v>7170676</v>
      </c>
      <c r="O16" s="100">
        <v>6792330</v>
      </c>
      <c r="P16" s="100">
        <v>5492232</v>
      </c>
      <c r="Q16" s="100">
        <v>5403554</v>
      </c>
      <c r="R16" s="100">
        <v>5957695</v>
      </c>
      <c r="S16" s="100">
        <v>5835318.5</v>
      </c>
      <c r="T16" s="100"/>
      <c r="U16" s="100"/>
      <c r="V16" s="55">
        <f>SUM(W16:AH16)</f>
        <v>0</v>
      </c>
      <c r="W16" s="57"/>
      <c r="X16" s="57"/>
      <c r="Y16" s="57"/>
      <c r="Z16" s="57"/>
      <c r="AA16" s="57"/>
      <c r="AB16" s="57"/>
      <c r="AC16" s="57"/>
      <c r="AD16" s="57"/>
      <c r="AE16" s="57"/>
      <c r="AF16" s="57"/>
      <c r="AG16" s="57"/>
      <c r="AH16" s="57"/>
      <c r="AI16" s="53" t="s">
        <v>75</v>
      </c>
      <c r="AJ16" s="161" t="s">
        <v>96</v>
      </c>
      <c r="AK16" s="158" t="s">
        <v>167</v>
      </c>
      <c r="AL16" s="159">
        <f>SUM(H16:M16)/1000</f>
        <v>51641.180999999997</v>
      </c>
      <c r="AM16" s="159">
        <f>SUM(N16:S16)/1000</f>
        <v>36651.805500000002</v>
      </c>
      <c r="AN16" s="159">
        <f>SUM(AL16:AM16)</f>
        <v>88292.986499999999</v>
      </c>
    </row>
    <row r="17" spans="1:46" hidden="1">
      <c r="A17" s="39">
        <v>1</v>
      </c>
      <c r="B17" s="80">
        <v>2</v>
      </c>
      <c r="C17" s="78"/>
      <c r="D17" s="58" t="str">
        <f>"2."&amp;B17</f>
        <v>2.2</v>
      </c>
      <c r="E17" s="56" t="s">
        <v>98</v>
      </c>
      <c r="F17" s="470" t="s">
        <v>94</v>
      </c>
      <c r="G17" s="211">
        <f t="shared" si="1"/>
        <v>3207961.9020000002</v>
      </c>
      <c r="H17" s="100">
        <v>262120.99999999997</v>
      </c>
      <c r="I17" s="100">
        <v>235727</v>
      </c>
      <c r="J17" s="100">
        <v>391575</v>
      </c>
      <c r="K17" s="100">
        <v>261132</v>
      </c>
      <c r="L17" s="100">
        <v>269796</v>
      </c>
      <c r="M17" s="100">
        <v>253041</v>
      </c>
      <c r="N17" s="100">
        <v>274316</v>
      </c>
      <c r="O17" s="100">
        <v>249084</v>
      </c>
      <c r="P17" s="100">
        <v>236044</v>
      </c>
      <c r="Q17" s="100">
        <v>244572</v>
      </c>
      <c r="R17" s="100">
        <v>267779.95199999999</v>
      </c>
      <c r="S17" s="100">
        <v>262773.95</v>
      </c>
      <c r="T17" s="100"/>
      <c r="U17" s="100"/>
      <c r="V17" s="59">
        <f>SUM(W17:AH17)</f>
        <v>0</v>
      </c>
      <c r="W17" s="57"/>
      <c r="X17" s="57"/>
      <c r="Y17" s="57"/>
      <c r="Z17" s="57"/>
      <c r="AA17" s="57"/>
      <c r="AB17" s="57"/>
      <c r="AC17" s="57"/>
      <c r="AD17" s="57"/>
      <c r="AE17" s="57"/>
      <c r="AF17" s="57"/>
      <c r="AG17" s="57"/>
      <c r="AH17" s="57"/>
      <c r="AI17" s="101" t="str">
        <f>"2."&amp;AG17</f>
        <v>2.</v>
      </c>
      <c r="AJ17" s="161" t="s">
        <v>98</v>
      </c>
      <c r="AK17" s="158" t="s">
        <v>167</v>
      </c>
      <c r="AL17" s="159">
        <f>SUM(H17:M17)/1000</f>
        <v>1673.3920000000001</v>
      </c>
      <c r="AM17" s="159">
        <f>SUM(N17:S17)/1000</f>
        <v>1534.569902</v>
      </c>
      <c r="AN17" s="159">
        <f>SUM(AL17:AM17)</f>
        <v>3207.961902</v>
      </c>
    </row>
    <row r="18" spans="1:46" ht="22.5" hidden="1">
      <c r="D18" s="53" t="s">
        <v>101</v>
      </c>
      <c r="E18" s="54" t="s">
        <v>112</v>
      </c>
      <c r="F18" s="470" t="s">
        <v>110</v>
      </c>
      <c r="G18" s="479">
        <f>AN18</f>
        <v>0.3532709302346882</v>
      </c>
      <c r="H18" s="66">
        <v>0.34747</v>
      </c>
      <c r="I18" s="66">
        <f>H18</f>
        <v>0.34747</v>
      </c>
      <c r="J18" s="66">
        <f>I18</f>
        <v>0.34747</v>
      </c>
      <c r="K18" s="66">
        <f>J18</f>
        <v>0.34747</v>
      </c>
      <c r="L18" s="66">
        <f>K18</f>
        <v>0.34747</v>
      </c>
      <c r="M18" s="66">
        <f>L18</f>
        <v>0.34747</v>
      </c>
      <c r="N18" s="66">
        <v>0.36137000000000002</v>
      </c>
      <c r="O18" s="66">
        <f>N18</f>
        <v>0.36137000000000002</v>
      </c>
      <c r="P18" s="66">
        <f>O18</f>
        <v>0.36137000000000002</v>
      </c>
      <c r="Q18" s="66">
        <f>P18</f>
        <v>0.36137000000000002</v>
      </c>
      <c r="R18" s="66">
        <f>Q18</f>
        <v>0.36137000000000002</v>
      </c>
      <c r="S18" s="66">
        <f>R18</f>
        <v>0.36137000000000002</v>
      </c>
      <c r="T18" s="66"/>
      <c r="U18" s="66"/>
      <c r="V18" s="65">
        <f>IF(V$82&gt;0,SUMPRODUCT(W18:AH18,W$82:AH$82)/V$82,)</f>
        <v>0</v>
      </c>
      <c r="W18" s="68">
        <f>'[35]3.1'!$L$21</f>
        <v>0.34747</v>
      </c>
      <c r="X18" s="68">
        <f>'[35]3.1'!$L$21</f>
        <v>0.34747</v>
      </c>
      <c r="Y18" s="68">
        <f>'[35]3.1'!$L$21</f>
        <v>0.34747</v>
      </c>
      <c r="Z18" s="68">
        <f>'[35]3.1'!$L$21</f>
        <v>0.34747</v>
      </c>
      <c r="AA18" s="68">
        <f>'[35]3.1'!$L$21</f>
        <v>0.34747</v>
      </c>
      <c r="AB18" s="68">
        <f>'[35]3.1'!$L$21</f>
        <v>0.34747</v>
      </c>
      <c r="AC18" s="68">
        <f>'[35]3.1'!$L$22</f>
        <v>0.36136993214854252</v>
      </c>
      <c r="AD18" s="68">
        <f>'[35]3.1'!$L$22</f>
        <v>0.36136993214854252</v>
      </c>
      <c r="AE18" s="68">
        <f>'[35]3.1'!$L$22</f>
        <v>0.36136993214854252</v>
      </c>
      <c r="AF18" s="68">
        <f>'[35]3.1'!$L$22</f>
        <v>0.36136993214854252</v>
      </c>
      <c r="AG18" s="68">
        <f>'[35]3.1'!$L$22</f>
        <v>0.36136993214854252</v>
      </c>
      <c r="AH18" s="68">
        <f>'[35]3.1'!$L$22</f>
        <v>0.36136993214854252</v>
      </c>
      <c r="AI18" s="53" t="s">
        <v>101</v>
      </c>
      <c r="AJ18" s="162" t="s">
        <v>112</v>
      </c>
      <c r="AK18" s="468" t="s">
        <v>110</v>
      </c>
      <c r="AL18" s="163">
        <f>H18</f>
        <v>0.34747</v>
      </c>
      <c r="AM18" s="163">
        <f>N18</f>
        <v>0.36137000000000002</v>
      </c>
      <c r="AN18" s="167">
        <f>(AL18*AL15+AM15*AM18)/AN15</f>
        <v>0.3532709302346882</v>
      </c>
    </row>
    <row r="19" spans="1:46" s="89" customFormat="1" ht="47.25" hidden="1" customHeight="1">
      <c r="D19" s="90" t="s">
        <v>71</v>
      </c>
      <c r="E19" s="114" t="s">
        <v>130</v>
      </c>
      <c r="F19" s="126" t="s">
        <v>117</v>
      </c>
      <c r="G19" s="213">
        <f ca="1">SUM(H19:S19)</f>
        <v>-5476132.0393307395</v>
      </c>
      <c r="H19" s="127">
        <f ca="1">(H12-H15)*H$18</f>
        <v>510847.96171</v>
      </c>
      <c r="I19" s="127">
        <f t="shared" ref="I19:S19" ca="1" si="6">(I12-I15)*I18</f>
        <v>23117.874039999999</v>
      </c>
      <c r="J19" s="127">
        <f t="shared" ca="1" si="6"/>
        <v>-400571.75527999998</v>
      </c>
      <c r="K19" s="127">
        <f t="shared" ca="1" si="6"/>
        <v>-667870.69712000003</v>
      </c>
      <c r="L19" s="127">
        <f t="shared" ca="1" si="6"/>
        <v>100052.24915</v>
      </c>
      <c r="M19" s="127">
        <f t="shared" ca="1" si="6"/>
        <v>-4779145.1188099999</v>
      </c>
      <c r="N19" s="127">
        <f t="shared" ca="1" si="6"/>
        <v>-249342.40904000003</v>
      </c>
      <c r="O19" s="127">
        <f t="shared" ca="1" si="6"/>
        <v>-77338.239180000004</v>
      </c>
      <c r="P19" s="127">
        <f t="shared" ca="1" si="6"/>
        <v>-50041.072120000004</v>
      </c>
      <c r="Q19" s="127">
        <f t="shared" ca="1" si="6"/>
        <v>-34158.860619999999</v>
      </c>
      <c r="R19" s="127">
        <f t="shared" ca="1" si="6"/>
        <v>84352.809595760162</v>
      </c>
      <c r="S19" s="127">
        <f t="shared" ca="1" si="6"/>
        <v>63965.218343499939</v>
      </c>
      <c r="T19" s="127"/>
      <c r="U19" s="127"/>
      <c r="V19" s="91">
        <f>SUM(W19:AH19)</f>
        <v>0</v>
      </c>
      <c r="W19" s="92"/>
      <c r="X19" s="92"/>
      <c r="Y19" s="92"/>
      <c r="Z19" s="92"/>
      <c r="AA19" s="92"/>
      <c r="AB19" s="92"/>
      <c r="AC19" s="92"/>
      <c r="AD19" s="92"/>
      <c r="AE19" s="92"/>
      <c r="AF19" s="92"/>
      <c r="AG19" s="92"/>
      <c r="AH19" s="92"/>
      <c r="AI19" s="90" t="s">
        <v>71</v>
      </c>
      <c r="AJ19" s="164" t="s">
        <v>130</v>
      </c>
      <c r="AK19" s="35" t="s">
        <v>34</v>
      </c>
      <c r="AL19" s="159">
        <f>SUM(AL20:AL21)</f>
        <v>-5213.5694863099989</v>
      </c>
      <c r="AM19" s="159">
        <f>SUM(AM20:AM21)</f>
        <v>-262.56255302073959</v>
      </c>
      <c r="AN19" s="159">
        <f>SUM(AN20:AN21)</f>
        <v>-5476.1320393307387</v>
      </c>
    </row>
    <row r="20" spans="1:46" s="89" customFormat="1" hidden="1">
      <c r="D20" s="90"/>
      <c r="E20" s="131" t="s">
        <v>96</v>
      </c>
      <c r="F20" s="109" t="s">
        <v>117</v>
      </c>
      <c r="G20" s="222">
        <f>SUM(H20:S20)</f>
        <v>-4810579.9296387173</v>
      </c>
      <c r="H20" s="480">
        <f>(H13-H16)*H$18</f>
        <v>553079.15766860009</v>
      </c>
      <c r="I20" s="480">
        <f t="shared" ref="I20:AH21" si="7">(I13-I16)*I$18</f>
        <v>65850.128495784404</v>
      </c>
      <c r="J20" s="480">
        <f t="shared" si="7"/>
        <v>-296639.56437995209</v>
      </c>
      <c r="K20" s="480">
        <f t="shared" si="7"/>
        <v>-611989.96307381662</v>
      </c>
      <c r="L20" s="480">
        <f t="shared" si="7"/>
        <v>150390.34680878505</v>
      </c>
      <c r="M20" s="480">
        <f t="shared" si="7"/>
        <v>-4726057.4990516119</v>
      </c>
      <c r="N20" s="480">
        <f t="shared" si="7"/>
        <v>-192985.86668611423</v>
      </c>
      <c r="O20" s="480">
        <f t="shared" si="7"/>
        <v>-30558.225437837082</v>
      </c>
      <c r="P20" s="480">
        <f t="shared" si="7"/>
        <v>-136.77208551666985</v>
      </c>
      <c r="Q20" s="480">
        <f t="shared" si="7"/>
        <v>19056.423160344595</v>
      </c>
      <c r="R20" s="480">
        <f t="shared" si="7"/>
        <v>140222.34172735384</v>
      </c>
      <c r="S20" s="480">
        <f t="shared" si="7"/>
        <v>119189.56321526303</v>
      </c>
      <c r="T20" s="480"/>
      <c r="U20" s="480"/>
      <c r="V20" s="480">
        <f t="shared" si="7"/>
        <v>0</v>
      </c>
      <c r="W20" s="480">
        <f t="shared" si="7"/>
        <v>0</v>
      </c>
      <c r="X20" s="480">
        <f t="shared" si="7"/>
        <v>0</v>
      </c>
      <c r="Y20" s="480">
        <f t="shared" si="7"/>
        <v>0</v>
      </c>
      <c r="Z20" s="480">
        <f t="shared" si="7"/>
        <v>0</v>
      </c>
      <c r="AA20" s="480">
        <f t="shared" si="7"/>
        <v>0</v>
      </c>
      <c r="AB20" s="480">
        <f t="shared" si="7"/>
        <v>0</v>
      </c>
      <c r="AC20" s="480">
        <f t="shared" si="7"/>
        <v>0</v>
      </c>
      <c r="AD20" s="480">
        <f t="shared" si="7"/>
        <v>0</v>
      </c>
      <c r="AE20" s="480">
        <f t="shared" si="7"/>
        <v>0</v>
      </c>
      <c r="AF20" s="480">
        <f t="shared" si="7"/>
        <v>0</v>
      </c>
      <c r="AG20" s="480">
        <f t="shared" si="7"/>
        <v>0</v>
      </c>
      <c r="AH20" s="480">
        <f t="shared" si="7"/>
        <v>0</v>
      </c>
      <c r="AI20" s="90"/>
      <c r="AJ20" s="165" t="s">
        <v>96</v>
      </c>
      <c r="AK20" s="35" t="s">
        <v>34</v>
      </c>
      <c r="AL20" s="166">
        <f>(AL13-AL16)*AL$18</f>
        <v>-4865.3673935322095</v>
      </c>
      <c r="AM20" s="166">
        <f>(AM13-AM16)*AM$18</f>
        <v>54.787463893493715</v>
      </c>
      <c r="AN20" s="159">
        <f>SUM(AL20:AM20)</f>
        <v>-4810.5799296387158</v>
      </c>
    </row>
    <row r="21" spans="1:46" s="89" customFormat="1" hidden="1">
      <c r="D21" s="90"/>
      <c r="E21" s="131" t="s">
        <v>98</v>
      </c>
      <c r="F21" s="109" t="s">
        <v>117</v>
      </c>
      <c r="G21" s="222">
        <f>SUM(H21:S21)</f>
        <v>-665552.10969202244</v>
      </c>
      <c r="H21" s="480">
        <f>(H14-H17)*H$18</f>
        <v>-42231.195958599979</v>
      </c>
      <c r="I21" s="480">
        <f t="shared" si="7"/>
        <v>-42732.254455784343</v>
      </c>
      <c r="J21" s="480">
        <f t="shared" si="7"/>
        <v>-103932.19090004778</v>
      </c>
      <c r="K21" s="480">
        <f t="shared" si="7"/>
        <v>-55880.734046183265</v>
      </c>
      <c r="L21" s="480">
        <f t="shared" si="7"/>
        <v>-50338.097658785191</v>
      </c>
      <c r="M21" s="480">
        <f t="shared" si="7"/>
        <v>-53087.619758388704</v>
      </c>
      <c r="N21" s="480">
        <f t="shared" si="7"/>
        <v>-56356.542353885729</v>
      </c>
      <c r="O21" s="480">
        <f t="shared" si="7"/>
        <v>-46780.013742163042</v>
      </c>
      <c r="P21" s="480">
        <f t="shared" si="7"/>
        <v>-49904.300034483262</v>
      </c>
      <c r="Q21" s="480">
        <f t="shared" si="7"/>
        <v>-53215.283780344595</v>
      </c>
      <c r="R21" s="480">
        <f t="shared" si="7"/>
        <v>-55869.532131593733</v>
      </c>
      <c r="S21" s="480">
        <f t="shared" si="7"/>
        <v>-55224.344871762958</v>
      </c>
      <c r="T21" s="480"/>
      <c r="U21" s="480"/>
      <c r="V21" s="480">
        <f t="shared" si="7"/>
        <v>0</v>
      </c>
      <c r="W21" s="480">
        <f t="shared" si="7"/>
        <v>0</v>
      </c>
      <c r="X21" s="480">
        <f t="shared" si="7"/>
        <v>0</v>
      </c>
      <c r="Y21" s="480">
        <f t="shared" si="7"/>
        <v>0</v>
      </c>
      <c r="Z21" s="480">
        <f t="shared" si="7"/>
        <v>0</v>
      </c>
      <c r="AA21" s="480">
        <f t="shared" si="7"/>
        <v>0</v>
      </c>
      <c r="AB21" s="480">
        <f t="shared" si="7"/>
        <v>0</v>
      </c>
      <c r="AC21" s="480">
        <f t="shared" si="7"/>
        <v>0</v>
      </c>
      <c r="AD21" s="480">
        <f t="shared" si="7"/>
        <v>0</v>
      </c>
      <c r="AE21" s="480">
        <f t="shared" si="7"/>
        <v>0</v>
      </c>
      <c r="AF21" s="480">
        <f t="shared" si="7"/>
        <v>0</v>
      </c>
      <c r="AG21" s="480">
        <f t="shared" si="7"/>
        <v>0</v>
      </c>
      <c r="AH21" s="480">
        <f t="shared" si="7"/>
        <v>0</v>
      </c>
      <c r="AI21" s="90"/>
      <c r="AJ21" s="165" t="s">
        <v>98</v>
      </c>
      <c r="AK21" s="35" t="s">
        <v>34</v>
      </c>
      <c r="AL21" s="166">
        <f>(AL14-AL17)*AL$18</f>
        <v>-348.20209277778923</v>
      </c>
      <c r="AM21" s="166">
        <f>(AM14-AM17)*AM$18</f>
        <v>-317.35001691423332</v>
      </c>
      <c r="AN21" s="159">
        <f>SUM(AL21:AM21)</f>
        <v>-665.55210969202255</v>
      </c>
    </row>
    <row r="22" spans="1:46">
      <c r="D22" s="53"/>
      <c r="E22" s="85" t="s">
        <v>132</v>
      </c>
      <c r="F22" s="472"/>
      <c r="G22" s="472"/>
      <c r="H22" s="472"/>
      <c r="I22" s="472"/>
      <c r="J22" s="472"/>
      <c r="K22" s="472"/>
      <c r="L22" s="472"/>
      <c r="M22" s="472"/>
      <c r="N22" s="472"/>
      <c r="O22" s="472"/>
      <c r="P22" s="472"/>
      <c r="Q22" s="472"/>
      <c r="R22" s="472"/>
      <c r="S22" s="472"/>
      <c r="T22" s="472"/>
      <c r="U22" s="472"/>
      <c r="V22" s="82"/>
      <c r="W22" s="84"/>
      <c r="X22" s="84"/>
      <c r="Y22" s="84"/>
      <c r="Z22" s="84"/>
      <c r="AA22" s="84"/>
      <c r="AB22" s="84"/>
      <c r="AC22" s="84"/>
      <c r="AD22" s="84"/>
      <c r="AE22" s="84"/>
      <c r="AF22" s="84"/>
      <c r="AG22" s="84"/>
      <c r="AH22" s="84"/>
      <c r="AI22" s="150"/>
      <c r="AJ22" s="175"/>
      <c r="AK22" s="175"/>
      <c r="AL22" s="468" t="s">
        <v>404</v>
      </c>
      <c r="AM22" s="468" t="s">
        <v>405</v>
      </c>
      <c r="AN22" s="156" t="s">
        <v>73</v>
      </c>
    </row>
    <row r="23" spans="1:46" ht="33.75">
      <c r="D23" s="53" t="s">
        <v>138</v>
      </c>
      <c r="E23" s="54" t="s">
        <v>133</v>
      </c>
      <c r="F23" s="470" t="s">
        <v>94</v>
      </c>
      <c r="G23" s="83">
        <f>SUM(H23:S23)</f>
        <v>91420864</v>
      </c>
      <c r="H23" s="57">
        <f>SUM(H24:H27)</f>
        <v>7887554.3474262841</v>
      </c>
      <c r="I23" s="57">
        <f t="shared" ref="I23:S23" si="8">SUM(I24:I27)</f>
        <v>7675301</v>
      </c>
      <c r="J23" s="57">
        <f t="shared" si="8"/>
        <v>9059147.6525737196</v>
      </c>
      <c r="K23" s="57">
        <f t="shared" si="8"/>
        <v>6868201</v>
      </c>
      <c r="L23" s="57">
        <f t="shared" si="8"/>
        <v>3899201</v>
      </c>
      <c r="M23" s="57">
        <f t="shared" si="8"/>
        <v>6406195</v>
      </c>
      <c r="N23" s="57">
        <f>SUM(N24:N27)</f>
        <v>6593199</v>
      </c>
      <c r="O23" s="57">
        <f t="shared" si="8"/>
        <v>9122581.0000000037</v>
      </c>
      <c r="P23" s="57">
        <f t="shared" si="8"/>
        <v>8254581.0000000037</v>
      </c>
      <c r="Q23" s="57">
        <f t="shared" si="8"/>
        <v>8042299</v>
      </c>
      <c r="R23" s="57">
        <f t="shared" si="8"/>
        <v>8056299</v>
      </c>
      <c r="S23" s="57">
        <f t="shared" si="8"/>
        <v>9556305</v>
      </c>
      <c r="T23" s="104"/>
      <c r="U23" s="104"/>
      <c r="V23" s="82"/>
      <c r="W23" s="84"/>
      <c r="X23" s="84"/>
      <c r="Y23" s="84"/>
      <c r="Z23" s="84"/>
      <c r="AA23" s="84"/>
      <c r="AB23" s="84"/>
      <c r="AC23" s="84"/>
      <c r="AD23" s="84"/>
      <c r="AE23" s="84"/>
      <c r="AF23" s="84"/>
      <c r="AG23" s="84"/>
      <c r="AH23" s="84"/>
      <c r="AI23" s="150"/>
      <c r="AJ23" s="54" t="s">
        <v>133</v>
      </c>
      <c r="AK23" s="158" t="s">
        <v>167</v>
      </c>
      <c r="AL23" s="481">
        <f>SUM(AL24:AL26)</f>
        <v>41795.600000000006</v>
      </c>
      <c r="AM23" s="481">
        <f>SUM(AM24:AM26)</f>
        <v>49625.26400000001</v>
      </c>
      <c r="AN23" s="481">
        <f>SUM(AN24:AN26)</f>
        <v>91420.864000000016</v>
      </c>
      <c r="AP23" s="233">
        <f>SUM(AP24:AP26)</f>
        <v>42205.500000000007</v>
      </c>
      <c r="AQ23" s="233">
        <f>SUM(AQ24:AQ26)</f>
        <v>43996.5</v>
      </c>
      <c r="AS23" s="233"/>
      <c r="AT23" s="233"/>
    </row>
    <row r="24" spans="1:46">
      <c r="D24" s="53"/>
      <c r="E24" s="471" t="s">
        <v>33</v>
      </c>
      <c r="F24" s="470" t="s">
        <v>94</v>
      </c>
      <c r="G24" s="83">
        <f>SUM(H24:S24)</f>
        <v>78990909.159981981</v>
      </c>
      <c r="H24" s="57">
        <f>5770642+212658-304746.652573716</f>
        <v>5678553.3474262841</v>
      </c>
      <c r="I24" s="57">
        <f>5520762+212658</f>
        <v>5733420</v>
      </c>
      <c r="J24" s="250">
        <f>6471086+212658-77981.7291393019</f>
        <v>6605762.2708606981</v>
      </c>
      <c r="K24" s="57">
        <f>4899781+212658</f>
        <v>5112439</v>
      </c>
      <c r="L24" s="57">
        <f>2813180+212658</f>
        <v>3025838</v>
      </c>
      <c r="M24" s="57">
        <f>4626952+212655</f>
        <v>4839607</v>
      </c>
      <c r="N24" s="578">
        <f>5102337+30385+(1232254-40959)</f>
        <v>6324017</v>
      </c>
      <c r="O24" s="553">
        <f>4698026+30385+2094883.40101172+(1399644-40959+627058.369835783)</f>
        <v>8809037.7708475031</v>
      </c>
      <c r="P24" s="553">
        <f>4024454+30385+2094883.40101172+(1241949-40959+627058.369835783)</f>
        <v>7977770.7708475031</v>
      </c>
      <c r="Q24" s="578">
        <f>5831527+30385+(1983959-40959)</f>
        <v>7804912</v>
      </c>
      <c r="R24" s="578">
        <f>5931975+30385+(1879474-40959)</f>
        <v>7800875</v>
      </c>
      <c r="S24" s="596">
        <f>6978132+30390+(2311115-40960)</f>
        <v>9278677</v>
      </c>
      <c r="T24" s="104"/>
      <c r="U24" s="104"/>
      <c r="V24" s="82"/>
      <c r="W24" s="84"/>
      <c r="X24" s="84"/>
      <c r="Y24" s="84"/>
      <c r="Z24" s="84"/>
      <c r="AA24" s="84"/>
      <c r="AB24" s="84"/>
      <c r="AC24" s="84"/>
      <c r="AD24" s="84"/>
      <c r="AE24" s="84"/>
      <c r="AF24" s="84"/>
      <c r="AG24" s="84"/>
      <c r="AH24" s="84"/>
      <c r="AI24" s="150"/>
      <c r="AJ24" s="471" t="s">
        <v>33</v>
      </c>
      <c r="AK24" s="158" t="s">
        <v>167</v>
      </c>
      <c r="AL24" s="481">
        <f>SUM(H24:M24)/1000</f>
        <v>30995.619618286983</v>
      </c>
      <c r="AM24" s="574">
        <f>SUM(N24:S25)/1000</f>
        <v>47995.289541695005</v>
      </c>
      <c r="AN24" s="568">
        <f>SUM(AL24:AM25)</f>
        <v>88414.51435734902</v>
      </c>
      <c r="AP24" s="233">
        <v>31378.348000000002</v>
      </c>
      <c r="AQ24" s="233">
        <v>32748.766</v>
      </c>
      <c r="AS24" s="234"/>
      <c r="AT24" s="233"/>
    </row>
    <row r="25" spans="1:46">
      <c r="D25" s="53"/>
      <c r="E25" s="471" t="s">
        <v>406</v>
      </c>
      <c r="F25" s="470" t="s">
        <v>94</v>
      </c>
      <c r="G25" s="83">
        <f>SUM(H25:S25)</f>
        <v>9423605.1973670237</v>
      </c>
      <c r="H25" s="57">
        <f>2171523-198795</f>
        <v>1972728</v>
      </c>
      <c r="I25" s="57">
        <f>1878137-198795</f>
        <v>1679342</v>
      </c>
      <c r="J25" s="250">
        <f>2388850-198795-23708.8026329763</f>
        <v>2166346.1973670237</v>
      </c>
      <c r="K25" s="57">
        <f>1727805-198795</f>
        <v>1529010</v>
      </c>
      <c r="L25" s="57">
        <f>935379-198795</f>
        <v>736584</v>
      </c>
      <c r="M25" s="57">
        <f>1538391-198796</f>
        <v>1339595</v>
      </c>
      <c r="N25" s="579"/>
      <c r="O25" s="554"/>
      <c r="P25" s="554"/>
      <c r="Q25" s="579"/>
      <c r="R25" s="579"/>
      <c r="S25" s="597"/>
      <c r="T25" s="104"/>
      <c r="U25" s="104"/>
      <c r="V25" s="82"/>
      <c r="W25" s="84"/>
      <c r="X25" s="84"/>
      <c r="Y25" s="84"/>
      <c r="Z25" s="84"/>
      <c r="AA25" s="84"/>
      <c r="AB25" s="84"/>
      <c r="AC25" s="84"/>
      <c r="AD25" s="84"/>
      <c r="AE25" s="84"/>
      <c r="AF25" s="84"/>
      <c r="AG25" s="84"/>
      <c r="AH25" s="84"/>
      <c r="AI25" s="150"/>
      <c r="AJ25" s="471" t="s">
        <v>406</v>
      </c>
      <c r="AK25" s="158" t="s">
        <v>167</v>
      </c>
      <c r="AL25" s="481">
        <f>SUM(H25:M25)/1000</f>
        <v>9423.6051973670237</v>
      </c>
      <c r="AM25" s="575"/>
      <c r="AN25" s="569"/>
      <c r="AP25" s="234">
        <v>9447.3140000000003</v>
      </c>
      <c r="AQ25" s="234">
        <v>9802.64</v>
      </c>
      <c r="AS25" s="233"/>
      <c r="AT25" s="233"/>
    </row>
    <row r="26" spans="1:46">
      <c r="D26" s="53"/>
      <c r="E26" s="471" t="s">
        <v>134</v>
      </c>
      <c r="F26" s="470" t="s">
        <v>94</v>
      </c>
      <c r="G26" s="83">
        <f>SUM(H26:S26)</f>
        <v>3006349.6426509987</v>
      </c>
      <c r="H26" s="57">
        <f>250135-13862</f>
        <v>236273</v>
      </c>
      <c r="I26" s="57">
        <f>276401-13862</f>
        <v>262539</v>
      </c>
      <c r="J26" s="250">
        <f>304364-13862-3462.81565400306</f>
        <v>287039.18434599694</v>
      </c>
      <c r="K26" s="121">
        <f>240614-13862</f>
        <v>226752</v>
      </c>
      <c r="L26" s="57">
        <f>150641-13862</f>
        <v>136779</v>
      </c>
      <c r="M26" s="57">
        <f>240857-13864</f>
        <v>226993</v>
      </c>
      <c r="N26" s="57">
        <f>258609+10573</f>
        <v>269182</v>
      </c>
      <c r="O26" s="250">
        <f>210530+10573+92440.2291525009</f>
        <v>313543.22915250092</v>
      </c>
      <c r="P26" s="250">
        <f>173797+10573+92440.2291525009</f>
        <v>276810.22915250092</v>
      </c>
      <c r="Q26" s="57">
        <f>226814+10573</f>
        <v>237387</v>
      </c>
      <c r="R26" s="57">
        <f>244851+10573</f>
        <v>255424</v>
      </c>
      <c r="S26" s="57">
        <f>267053+10575</f>
        <v>277628</v>
      </c>
      <c r="T26" s="104"/>
      <c r="U26" s="104"/>
      <c r="V26" s="82"/>
      <c r="W26" s="84"/>
      <c r="X26" s="84"/>
      <c r="Y26" s="84"/>
      <c r="Z26" s="84"/>
      <c r="AA26" s="84"/>
      <c r="AB26" s="84"/>
      <c r="AC26" s="84"/>
      <c r="AD26" s="84"/>
      <c r="AE26" s="84"/>
      <c r="AF26" s="84"/>
      <c r="AG26" s="84"/>
      <c r="AH26" s="84"/>
      <c r="AI26" s="150"/>
      <c r="AJ26" s="471" t="s">
        <v>134</v>
      </c>
      <c r="AK26" s="158" t="s">
        <v>167</v>
      </c>
      <c r="AL26" s="481">
        <f>SUM(H26:M26)/1000</f>
        <v>1376.375184345997</v>
      </c>
      <c r="AM26" s="482">
        <f>SUM(N26:S26)/1000</f>
        <v>1629.9744583050017</v>
      </c>
      <c r="AN26" s="483">
        <f>SUM(AL26:AM26)</f>
        <v>3006.3496426509987</v>
      </c>
      <c r="AP26" s="39">
        <v>1379.838</v>
      </c>
      <c r="AQ26" s="39">
        <v>1445.0940000000001</v>
      </c>
      <c r="AS26" s="233"/>
      <c r="AT26" s="233"/>
    </row>
    <row r="27" spans="1:46" ht="36" customHeight="1">
      <c r="D27" s="53"/>
      <c r="E27" s="471" t="s">
        <v>135</v>
      </c>
      <c r="F27" s="470" t="s">
        <v>94</v>
      </c>
      <c r="G27" s="83">
        <f>SUM(H27:S27)</f>
        <v>0</v>
      </c>
      <c r="H27" s="57">
        <v>0</v>
      </c>
      <c r="I27" s="57">
        <v>0</v>
      </c>
      <c r="J27" s="57">
        <v>0</v>
      </c>
      <c r="K27" s="57">
        <v>0</v>
      </c>
      <c r="L27" s="57">
        <v>0</v>
      </c>
      <c r="M27" s="57">
        <v>0</v>
      </c>
      <c r="N27" s="57">
        <v>0</v>
      </c>
      <c r="O27" s="57">
        <v>0</v>
      </c>
      <c r="P27" s="57">
        <v>0</v>
      </c>
      <c r="Q27" s="57">
        <v>0</v>
      </c>
      <c r="R27" s="57">
        <v>0</v>
      </c>
      <c r="S27" s="57">
        <v>0</v>
      </c>
      <c r="T27" s="104"/>
      <c r="U27" s="104"/>
      <c r="V27" s="82"/>
      <c r="W27" s="84"/>
      <c r="X27" s="84"/>
      <c r="Y27" s="84"/>
      <c r="Z27" s="84"/>
      <c r="AA27" s="84"/>
      <c r="AB27" s="84"/>
      <c r="AC27" s="84"/>
      <c r="AD27" s="84"/>
      <c r="AE27" s="84"/>
      <c r="AF27" s="84"/>
      <c r="AG27" s="84"/>
      <c r="AH27" s="84"/>
      <c r="AI27" s="150"/>
      <c r="AJ27" s="54" t="s">
        <v>137</v>
      </c>
      <c r="AK27" s="470" t="s">
        <v>110</v>
      </c>
      <c r="AL27" s="142">
        <f>H28</f>
        <v>2.5420581443041201</v>
      </c>
      <c r="AM27" s="143"/>
    </row>
    <row r="28" spans="1:46" ht="51.75" customHeight="1">
      <c r="D28" s="53" t="s">
        <v>99</v>
      </c>
      <c r="E28" s="54" t="s">
        <v>137</v>
      </c>
      <c r="F28" s="470" t="s">
        <v>110</v>
      </c>
      <c r="G28" s="83"/>
      <c r="H28" s="593">
        <v>2.5420581443041201</v>
      </c>
      <c r="I28" s="594"/>
      <c r="J28" s="594"/>
      <c r="K28" s="594"/>
      <c r="L28" s="594"/>
      <c r="M28" s="595"/>
      <c r="N28" s="57"/>
      <c r="O28" s="57"/>
      <c r="P28" s="57"/>
      <c r="Q28" s="57"/>
      <c r="R28" s="57"/>
      <c r="S28" s="57"/>
      <c r="T28" s="88"/>
      <c r="U28" s="88"/>
      <c r="V28" s="82"/>
      <c r="W28" s="84"/>
      <c r="X28" s="84"/>
      <c r="Y28" s="84"/>
      <c r="Z28" s="84"/>
      <c r="AA28" s="84"/>
      <c r="AB28" s="84"/>
      <c r="AC28" s="84"/>
      <c r="AD28" s="84"/>
      <c r="AE28" s="84"/>
      <c r="AF28" s="84"/>
      <c r="AG28" s="84"/>
      <c r="AH28" s="84"/>
      <c r="AI28" s="150"/>
      <c r="AJ28" s="54" t="s">
        <v>139</v>
      </c>
      <c r="AK28" s="472"/>
      <c r="AL28" s="142">
        <f>H29</f>
        <v>0.52</v>
      </c>
      <c r="AM28" s="348">
        <f>N42</f>
        <v>0.36127999999999999</v>
      </c>
      <c r="AN28" s="39" t="s">
        <v>407</v>
      </c>
    </row>
    <row r="29" spans="1:46">
      <c r="D29" s="53" t="s">
        <v>101</v>
      </c>
      <c r="E29" s="54" t="s">
        <v>139</v>
      </c>
      <c r="F29" s="472"/>
      <c r="G29" s="83"/>
      <c r="H29" s="593">
        <v>0.52</v>
      </c>
      <c r="I29" s="594"/>
      <c r="J29" s="594"/>
      <c r="K29" s="594"/>
      <c r="L29" s="594"/>
      <c r="M29" s="595"/>
      <c r="N29" s="57"/>
      <c r="O29" s="57"/>
      <c r="P29" s="57"/>
      <c r="Q29" s="57"/>
      <c r="R29" s="57"/>
      <c r="S29" s="57"/>
      <c r="T29" s="88"/>
      <c r="U29" s="88"/>
      <c r="V29" s="82"/>
      <c r="W29" s="84"/>
      <c r="X29" s="84"/>
      <c r="Y29" s="84"/>
      <c r="Z29" s="84"/>
      <c r="AA29" s="84"/>
      <c r="AB29" s="84"/>
      <c r="AC29" s="84"/>
      <c r="AD29" s="84"/>
      <c r="AE29" s="84"/>
      <c r="AF29" s="84"/>
      <c r="AG29" s="84"/>
      <c r="AH29" s="84"/>
      <c r="AI29" s="150"/>
      <c r="AJ29" s="54" t="s">
        <v>142</v>
      </c>
      <c r="AK29" s="472"/>
      <c r="AL29" s="142"/>
      <c r="AM29" s="348">
        <f>N44</f>
        <v>0.58835999999999999</v>
      </c>
      <c r="AN29" s="39" t="s">
        <v>408</v>
      </c>
    </row>
    <row r="30" spans="1:46">
      <c r="D30" s="53" t="s">
        <v>71</v>
      </c>
      <c r="E30" s="54" t="s">
        <v>142</v>
      </c>
      <c r="F30" s="472"/>
      <c r="G30" s="83"/>
      <c r="H30" s="593"/>
      <c r="I30" s="594"/>
      <c r="J30" s="594"/>
      <c r="K30" s="594"/>
      <c r="L30" s="594"/>
      <c r="M30" s="595"/>
      <c r="N30" s="57"/>
      <c r="O30" s="57"/>
      <c r="P30" s="57"/>
      <c r="Q30" s="57"/>
      <c r="R30" s="57"/>
      <c r="S30" s="57"/>
      <c r="T30" s="88"/>
      <c r="U30" s="88"/>
      <c r="V30" s="82"/>
      <c r="W30" s="84"/>
      <c r="X30" s="84"/>
      <c r="Y30" s="84"/>
      <c r="Z30" s="84"/>
      <c r="AA30" s="84"/>
      <c r="AB30" s="84"/>
      <c r="AC30" s="84"/>
      <c r="AD30" s="84"/>
      <c r="AE30" s="84"/>
      <c r="AF30" s="84"/>
      <c r="AG30" s="84"/>
      <c r="AH30" s="84"/>
      <c r="AI30" s="150"/>
      <c r="AJ30" s="471" t="s">
        <v>33</v>
      </c>
      <c r="AK30" s="472"/>
      <c r="AL30" s="168">
        <f>H31</f>
        <v>0.15329999999999999</v>
      </c>
      <c r="AM30" s="348">
        <f>N45</f>
        <v>0.12043</v>
      </c>
      <c r="AN30" s="39" t="s">
        <v>409</v>
      </c>
    </row>
    <row r="31" spans="1:46">
      <c r="D31" s="53"/>
      <c r="E31" s="471" t="s">
        <v>33</v>
      </c>
      <c r="F31" s="472"/>
      <c r="G31" s="83"/>
      <c r="H31" s="590">
        <v>0.15329999999999999</v>
      </c>
      <c r="I31" s="591"/>
      <c r="J31" s="591"/>
      <c r="K31" s="591"/>
      <c r="L31" s="591"/>
      <c r="M31" s="592"/>
      <c r="N31" s="197"/>
      <c r="O31" s="197"/>
      <c r="P31" s="197"/>
      <c r="Q31" s="197"/>
      <c r="R31" s="197"/>
      <c r="S31" s="197"/>
      <c r="T31" s="197"/>
      <c r="U31" s="197"/>
      <c r="V31" s="82"/>
      <c r="W31" s="84"/>
      <c r="X31" s="84"/>
      <c r="Y31" s="84"/>
      <c r="Z31" s="84"/>
      <c r="AA31" s="84"/>
      <c r="AB31" s="84"/>
      <c r="AC31" s="84"/>
      <c r="AD31" s="84"/>
      <c r="AE31" s="84"/>
      <c r="AF31" s="84"/>
      <c r="AG31" s="84"/>
      <c r="AH31" s="84"/>
      <c r="AI31" s="150"/>
      <c r="AJ31" s="471" t="s">
        <v>406</v>
      </c>
      <c r="AK31" s="472"/>
      <c r="AL31" s="168">
        <f>H32</f>
        <v>0.1409</v>
      </c>
      <c r="AM31" s="169"/>
    </row>
    <row r="32" spans="1:46">
      <c r="D32" s="53"/>
      <c r="E32" s="471" t="s">
        <v>406</v>
      </c>
      <c r="F32" s="472"/>
      <c r="G32" s="83"/>
      <c r="H32" s="590">
        <v>0.1409</v>
      </c>
      <c r="I32" s="591"/>
      <c r="J32" s="591"/>
      <c r="K32" s="591"/>
      <c r="L32" s="591"/>
      <c r="M32" s="592"/>
      <c r="N32" s="197"/>
      <c r="O32" s="197"/>
      <c r="P32" s="197"/>
      <c r="Q32" s="197"/>
      <c r="R32" s="197"/>
      <c r="S32" s="197"/>
      <c r="T32" s="197"/>
      <c r="U32" s="197"/>
      <c r="V32" s="82"/>
      <c r="W32" s="84"/>
      <c r="X32" s="84"/>
      <c r="Y32" s="84"/>
      <c r="Z32" s="84"/>
      <c r="AA32" s="84"/>
      <c r="AB32" s="84"/>
      <c r="AC32" s="84"/>
      <c r="AD32" s="84"/>
      <c r="AE32" s="84"/>
      <c r="AF32" s="84"/>
      <c r="AG32" s="84"/>
      <c r="AH32" s="84"/>
      <c r="AI32" s="150"/>
      <c r="AJ32" s="471" t="s">
        <v>134</v>
      </c>
      <c r="AK32" s="472"/>
      <c r="AL32" s="168">
        <f>H33</f>
        <v>9.6000000000000002E-2</v>
      </c>
      <c r="AM32" s="169"/>
    </row>
    <row r="33" spans="4:48">
      <c r="D33" s="53"/>
      <c r="E33" s="471" t="s">
        <v>134</v>
      </c>
      <c r="F33" s="472"/>
      <c r="G33" s="83"/>
      <c r="H33" s="590">
        <v>9.6000000000000002E-2</v>
      </c>
      <c r="I33" s="591"/>
      <c r="J33" s="591"/>
      <c r="K33" s="591"/>
      <c r="L33" s="591"/>
      <c r="M33" s="592"/>
      <c r="N33" s="252"/>
      <c r="O33" s="264"/>
      <c r="P33" s="264"/>
      <c r="Q33" s="264"/>
      <c r="R33" s="264"/>
      <c r="S33" s="264"/>
      <c r="T33" s="197"/>
      <c r="U33" s="197"/>
      <c r="V33" s="82"/>
      <c r="W33" s="84"/>
      <c r="X33" s="84"/>
      <c r="Y33" s="84"/>
      <c r="Z33" s="84"/>
      <c r="AA33" s="84"/>
      <c r="AB33" s="84"/>
      <c r="AC33" s="84"/>
      <c r="AD33" s="84"/>
      <c r="AE33" s="84"/>
      <c r="AF33" s="84"/>
      <c r="AG33" s="84"/>
      <c r="AH33" s="84"/>
      <c r="AI33" s="150"/>
      <c r="AJ33" s="150"/>
      <c r="AK33" s="150"/>
      <c r="AL33" s="137"/>
      <c r="AM33" s="138"/>
    </row>
    <row r="34" spans="4:48">
      <c r="D34" s="53"/>
      <c r="E34" s="471" t="s">
        <v>135</v>
      </c>
      <c r="F34" s="472"/>
      <c r="G34" s="83"/>
      <c r="H34" s="590">
        <v>5.57E-2</v>
      </c>
      <c r="I34" s="591"/>
      <c r="J34" s="591"/>
      <c r="K34" s="591"/>
      <c r="L34" s="591"/>
      <c r="M34" s="592"/>
      <c r="N34" s="252"/>
      <c r="O34" s="264"/>
      <c r="P34" s="264"/>
      <c r="Q34" s="264"/>
      <c r="R34" s="264"/>
      <c r="S34" s="264"/>
      <c r="T34" s="197"/>
      <c r="U34" s="197"/>
      <c r="V34" s="82"/>
      <c r="W34" s="84"/>
      <c r="X34" s="84"/>
      <c r="Y34" s="84"/>
      <c r="Z34" s="84"/>
      <c r="AA34" s="84"/>
      <c r="AB34" s="84"/>
      <c r="AC34" s="84"/>
      <c r="AD34" s="84"/>
      <c r="AE34" s="84"/>
      <c r="AF34" s="84"/>
      <c r="AG34" s="84"/>
      <c r="AH34" s="84"/>
      <c r="AI34" s="150"/>
      <c r="AJ34" s="150"/>
      <c r="AK34" s="150"/>
      <c r="AL34" s="137"/>
      <c r="AM34" s="138"/>
    </row>
    <row r="35" spans="4:48" ht="22.5">
      <c r="D35" s="53" t="s">
        <v>108</v>
      </c>
      <c r="E35" s="54" t="s">
        <v>140</v>
      </c>
      <c r="F35" s="470" t="s">
        <v>94</v>
      </c>
      <c r="G35" s="484">
        <f>SUM(G36:G39)</f>
        <v>71906843.998156071</v>
      </c>
      <c r="H35" s="95">
        <f>SUM(H36:H38)</f>
        <v>6115433.0019999994</v>
      </c>
      <c r="I35" s="95">
        <f t="shared" ref="I35:R35" si="9">SUM(I36:I38)</f>
        <v>6269027</v>
      </c>
      <c r="J35" s="95">
        <f t="shared" si="9"/>
        <v>15360126</v>
      </c>
      <c r="K35" s="95">
        <f t="shared" si="9"/>
        <v>4524079</v>
      </c>
      <c r="L35" s="95">
        <f t="shared" si="9"/>
        <v>4275719</v>
      </c>
      <c r="M35" s="95">
        <f t="shared" si="9"/>
        <v>-1151198</v>
      </c>
      <c r="N35" s="95">
        <f t="shared" si="9"/>
        <v>7057660</v>
      </c>
      <c r="O35" s="95">
        <f t="shared" si="9"/>
        <v>5135929</v>
      </c>
      <c r="P35" s="95">
        <f t="shared" si="9"/>
        <v>5373049</v>
      </c>
      <c r="Q35" s="95">
        <f t="shared" si="9"/>
        <v>5119767</v>
      </c>
      <c r="R35" s="95">
        <f t="shared" si="9"/>
        <v>6891891</v>
      </c>
      <c r="S35" s="95">
        <f>SUM(S36:S38)</f>
        <v>6935361.9961560601</v>
      </c>
      <c r="T35" s="198"/>
      <c r="U35" s="198"/>
      <c r="V35" s="65"/>
      <c r="W35" s="68"/>
      <c r="X35" s="68"/>
      <c r="Y35" s="68"/>
      <c r="Z35" s="68"/>
      <c r="AA35" s="68"/>
      <c r="AB35" s="68"/>
      <c r="AC35" s="68"/>
      <c r="AD35" s="68"/>
      <c r="AE35" s="68"/>
      <c r="AF35" s="68"/>
      <c r="AG35" s="68"/>
      <c r="AH35" s="68"/>
      <c r="AI35" s="148"/>
      <c r="AJ35" s="54" t="s">
        <v>140</v>
      </c>
      <c r="AK35" s="158" t="s">
        <v>167</v>
      </c>
      <c r="AL35" s="159">
        <f>SUM(AL36:AL38)</f>
        <v>35393.186002000002</v>
      </c>
      <c r="AM35" s="159">
        <f>SUM(AM36:AM38)</f>
        <v>36513.657996156064</v>
      </c>
      <c r="AN35" s="159">
        <f>SUM(AN36:AN38)</f>
        <v>71906.843998156066</v>
      </c>
    </row>
    <row r="36" spans="4:48">
      <c r="D36" s="53"/>
      <c r="E36" s="53" t="s">
        <v>410</v>
      </c>
      <c r="F36" s="470" t="s">
        <v>94</v>
      </c>
      <c r="G36" s="55">
        <f>SUM(H36:S36)</f>
        <v>60671295.998156063</v>
      </c>
      <c r="H36" s="57">
        <v>4316874.0019999994</v>
      </c>
      <c r="I36" s="57">
        <v>4493020</v>
      </c>
      <c r="J36" s="57">
        <v>6207874.0000000009</v>
      </c>
      <c r="K36" s="57">
        <v>3602436</v>
      </c>
      <c r="L36" s="57">
        <v>3374224</v>
      </c>
      <c r="M36" s="57">
        <v>3535968</v>
      </c>
      <c r="N36" s="602">
        <f>7517124-497660</f>
        <v>7019464</v>
      </c>
      <c r="O36" s="578">
        <v>5094609</v>
      </c>
      <c r="P36" s="578">
        <v>5338979</v>
      </c>
      <c r="Q36" s="578">
        <v>5085198</v>
      </c>
      <c r="R36" s="578">
        <v>5701417</v>
      </c>
      <c r="S36" s="578">
        <v>6901232.9961560601</v>
      </c>
      <c r="T36" s="57"/>
      <c r="U36" s="57"/>
      <c r="V36" s="65"/>
      <c r="W36" s="68"/>
      <c r="X36" s="68"/>
      <c r="Y36" s="68"/>
      <c r="Z36" s="68"/>
      <c r="AA36" s="68"/>
      <c r="AB36" s="68"/>
      <c r="AC36" s="68"/>
      <c r="AD36" s="68"/>
      <c r="AE36" s="68"/>
      <c r="AF36" s="68"/>
      <c r="AG36" s="68"/>
      <c r="AH36" s="68"/>
      <c r="AI36" s="148"/>
      <c r="AJ36" s="53" t="s">
        <v>33</v>
      </c>
      <c r="AK36" s="158" t="s">
        <v>167</v>
      </c>
      <c r="AL36" s="159">
        <f>SUM(H36:M36)/1000</f>
        <v>25530.396002000001</v>
      </c>
      <c r="AM36" s="598">
        <f>SUM(N36:S37)/1000</f>
        <v>35140.899996156062</v>
      </c>
      <c r="AN36" s="598">
        <f>SUM(AL36:AM37)</f>
        <v>70294.929998156062</v>
      </c>
    </row>
    <row r="37" spans="4:48">
      <c r="D37" s="53"/>
      <c r="E37" s="53" t="s">
        <v>411</v>
      </c>
      <c r="F37" s="470" t="s">
        <v>94</v>
      </c>
      <c r="G37" s="55">
        <f>SUM(H37:S37)</f>
        <v>9623634</v>
      </c>
      <c r="H37" s="57">
        <v>1759356</v>
      </c>
      <c r="I37" s="57">
        <v>1747711.0000000002</v>
      </c>
      <c r="J37" s="57">
        <v>3514031.9999999995</v>
      </c>
      <c r="K37" s="57">
        <v>873633</v>
      </c>
      <c r="L37" s="57">
        <v>860207</v>
      </c>
      <c r="M37" s="57">
        <v>868694.99999999988</v>
      </c>
      <c r="N37" s="603"/>
      <c r="O37" s="579"/>
      <c r="P37" s="579"/>
      <c r="Q37" s="579"/>
      <c r="R37" s="579"/>
      <c r="S37" s="579"/>
      <c r="T37" s="57"/>
      <c r="U37" s="57"/>
      <c r="V37" s="65"/>
      <c r="W37" s="68"/>
      <c r="X37" s="68"/>
      <c r="Y37" s="68"/>
      <c r="Z37" s="68"/>
      <c r="AA37" s="68"/>
      <c r="AB37" s="68"/>
      <c r="AC37" s="68"/>
      <c r="AD37" s="68"/>
      <c r="AE37" s="68"/>
      <c r="AF37" s="68"/>
      <c r="AG37" s="68"/>
      <c r="AH37" s="68"/>
      <c r="AI37" s="148"/>
      <c r="AJ37" s="53" t="s">
        <v>406</v>
      </c>
      <c r="AK37" s="158" t="s">
        <v>167</v>
      </c>
      <c r="AL37" s="159">
        <f>SUM(H37:M37)/1000</f>
        <v>9623.634</v>
      </c>
      <c r="AM37" s="599"/>
      <c r="AN37" s="599"/>
    </row>
    <row r="38" spans="4:48">
      <c r="D38" s="53"/>
      <c r="E38" s="53" t="s">
        <v>134</v>
      </c>
      <c r="F38" s="470" t="s">
        <v>94</v>
      </c>
      <c r="G38" s="55">
        <f>SUM(H38:S38)</f>
        <v>1611914</v>
      </c>
      <c r="H38" s="57">
        <v>39203</v>
      </c>
      <c r="I38" s="57">
        <v>28296</v>
      </c>
      <c r="J38" s="57">
        <v>5638220</v>
      </c>
      <c r="K38" s="57">
        <v>48010</v>
      </c>
      <c r="L38" s="57">
        <v>41288</v>
      </c>
      <c r="M38" s="57">
        <v>-5555861</v>
      </c>
      <c r="N38" s="57">
        <v>38196</v>
      </c>
      <c r="O38" s="57">
        <v>41320</v>
      </c>
      <c r="P38" s="57">
        <v>34070</v>
      </c>
      <c r="Q38" s="57">
        <v>34569</v>
      </c>
      <c r="R38" s="57">
        <v>1190474</v>
      </c>
      <c r="S38" s="57">
        <v>34129</v>
      </c>
      <c r="T38" s="135"/>
      <c r="U38" s="135"/>
      <c r="V38" s="65"/>
      <c r="W38" s="68"/>
      <c r="X38" s="68"/>
      <c r="Y38" s="68"/>
      <c r="Z38" s="68"/>
      <c r="AA38" s="68"/>
      <c r="AB38" s="68"/>
      <c r="AC38" s="68"/>
      <c r="AD38" s="68"/>
      <c r="AE38" s="68"/>
      <c r="AF38" s="68"/>
      <c r="AG38" s="68"/>
      <c r="AH38" s="68"/>
      <c r="AI38" s="148"/>
      <c r="AJ38" s="53" t="s">
        <v>134</v>
      </c>
      <c r="AK38" s="158" t="s">
        <v>167</v>
      </c>
      <c r="AL38" s="159">
        <f>SUM(H38:M38)/1000</f>
        <v>239.15600000000001</v>
      </c>
      <c r="AM38" s="485">
        <f>SUM(N38:S38)/1000</f>
        <v>1372.758</v>
      </c>
      <c r="AN38" s="485">
        <f>SUM(AL38:AM38)</f>
        <v>1611.914</v>
      </c>
    </row>
    <row r="39" spans="4:48">
      <c r="D39" s="53"/>
      <c r="E39" s="53" t="s">
        <v>135</v>
      </c>
      <c r="F39" s="470" t="s">
        <v>94</v>
      </c>
      <c r="G39" s="55">
        <f>SUM(H39:S39)</f>
        <v>0</v>
      </c>
      <c r="H39" s="57"/>
      <c r="I39" s="57"/>
      <c r="J39" s="57"/>
      <c r="K39" s="57"/>
      <c r="L39" s="57"/>
      <c r="M39" s="57"/>
      <c r="N39" s="57"/>
      <c r="O39" s="57"/>
      <c r="P39" s="57"/>
      <c r="Q39" s="57"/>
      <c r="R39" s="57"/>
      <c r="S39" s="57"/>
      <c r="T39" s="57"/>
      <c r="U39" s="57"/>
      <c r="V39" s="65"/>
      <c r="W39" s="68"/>
      <c r="X39" s="68"/>
      <c r="Y39" s="68"/>
      <c r="Z39" s="68"/>
      <c r="AA39" s="68"/>
      <c r="AB39" s="68"/>
      <c r="AC39" s="68"/>
      <c r="AD39" s="68"/>
      <c r="AE39" s="68"/>
      <c r="AF39" s="68"/>
      <c r="AG39" s="68"/>
      <c r="AH39" s="68"/>
      <c r="AI39" s="148"/>
      <c r="AJ39" s="53" t="s">
        <v>135</v>
      </c>
      <c r="AK39" s="158" t="s">
        <v>167</v>
      </c>
      <c r="AL39" s="170"/>
      <c r="AM39" s="170"/>
      <c r="AN39" s="170"/>
    </row>
    <row r="40" spans="4:48" ht="41.25" customHeight="1">
      <c r="D40" s="53" t="s">
        <v>111</v>
      </c>
      <c r="E40" s="54" t="s">
        <v>141</v>
      </c>
      <c r="F40" s="470" t="s">
        <v>110</v>
      </c>
      <c r="G40" s="65"/>
      <c r="H40" s="66">
        <v>2.2960700000000003</v>
      </c>
      <c r="I40" s="66">
        <v>2.6458699999999999</v>
      </c>
      <c r="J40" s="66">
        <v>2.2181899999999999</v>
      </c>
      <c r="K40" s="66">
        <v>2.3011300000000001</v>
      </c>
      <c r="L40" s="66">
        <v>2.0852399999999998</v>
      </c>
      <c r="M40" s="66">
        <v>2.44293</v>
      </c>
      <c r="N40" s="66">
        <v>2.60256</v>
      </c>
      <c r="O40" s="66">
        <v>2.6637300000000002</v>
      </c>
      <c r="P40" s="66">
        <v>2.6613000000000002</v>
      </c>
      <c r="Q40" s="66">
        <v>2.5050400000000002</v>
      </c>
      <c r="R40" s="66">
        <v>2.5493200000000003</v>
      </c>
      <c r="S40" s="66">
        <v>2.50867</v>
      </c>
      <c r="T40" s="66"/>
      <c r="U40" s="66"/>
      <c r="V40" s="65"/>
      <c r="W40" s="68"/>
      <c r="X40" s="68"/>
      <c r="Y40" s="68"/>
      <c r="Z40" s="68"/>
      <c r="AA40" s="68"/>
      <c r="AB40" s="68"/>
      <c r="AC40" s="68"/>
      <c r="AD40" s="68"/>
      <c r="AE40" s="68"/>
      <c r="AF40" s="68"/>
      <c r="AG40" s="68"/>
      <c r="AH40" s="68"/>
      <c r="AI40" s="148"/>
      <c r="AJ40" s="54" t="s">
        <v>141</v>
      </c>
      <c r="AK40" s="468" t="s">
        <v>110</v>
      </c>
      <c r="AL40" s="170"/>
      <c r="AM40" s="170"/>
      <c r="AN40" s="170"/>
    </row>
    <row r="41" spans="4:48" ht="22.5">
      <c r="D41" s="53" t="s">
        <v>113</v>
      </c>
      <c r="E41" s="54" t="s">
        <v>143</v>
      </c>
      <c r="F41" s="472"/>
      <c r="G41" s="83"/>
      <c r="H41" s="94"/>
      <c r="I41" s="94"/>
      <c r="J41" s="94"/>
      <c r="K41" s="94"/>
      <c r="L41" s="94"/>
      <c r="M41" s="94"/>
      <c r="N41" s="94"/>
      <c r="O41" s="94"/>
      <c r="P41" s="94"/>
      <c r="Q41" s="94"/>
      <c r="R41" s="94"/>
      <c r="S41" s="94"/>
      <c r="T41" s="199"/>
      <c r="U41" s="199"/>
      <c r="V41" s="82"/>
      <c r="W41" s="84"/>
      <c r="X41" s="84"/>
      <c r="Y41" s="84"/>
      <c r="Z41" s="84"/>
      <c r="AA41" s="84"/>
      <c r="AB41" s="84"/>
      <c r="AC41" s="84"/>
      <c r="AD41" s="84"/>
      <c r="AE41" s="84"/>
      <c r="AF41" s="84"/>
      <c r="AG41" s="84"/>
      <c r="AH41" s="84"/>
      <c r="AI41" s="150"/>
      <c r="AJ41" s="54" t="s">
        <v>143</v>
      </c>
      <c r="AK41" s="468"/>
      <c r="AL41" s="170"/>
      <c r="AM41" s="170"/>
      <c r="AN41" s="170"/>
    </row>
    <row r="42" spans="4:48">
      <c r="D42" s="53"/>
      <c r="E42" s="53" t="s">
        <v>33</v>
      </c>
      <c r="F42" s="472"/>
      <c r="G42" s="83"/>
      <c r="H42" s="94">
        <f>ROUND(H$40*$H$29*$H31,5)</f>
        <v>0.18303</v>
      </c>
      <c r="I42" s="94">
        <f t="shared" ref="H42:M45" si="10">ROUND(I$40*$H$29*$H31,5)</f>
        <v>0.21092</v>
      </c>
      <c r="J42" s="94">
        <f t="shared" si="10"/>
        <v>0.17682999999999999</v>
      </c>
      <c r="K42" s="94">
        <f t="shared" si="10"/>
        <v>0.18343999999999999</v>
      </c>
      <c r="L42" s="94">
        <f t="shared" si="10"/>
        <v>0.16622999999999999</v>
      </c>
      <c r="M42" s="94">
        <f t="shared" si="10"/>
        <v>0.19474</v>
      </c>
      <c r="N42" s="600">
        <v>0.36127999999999999</v>
      </c>
      <c r="O42" s="600">
        <f>$N$42</f>
        <v>0.36127999999999999</v>
      </c>
      <c r="P42" s="600">
        <f>$N$42</f>
        <v>0.36127999999999999</v>
      </c>
      <c r="Q42" s="600">
        <f>$N$42</f>
        <v>0.36127999999999999</v>
      </c>
      <c r="R42" s="600">
        <f>$N$42</f>
        <v>0.36127999999999999</v>
      </c>
      <c r="S42" s="600">
        <f>$N$42</f>
        <v>0.36127999999999999</v>
      </c>
      <c r="T42" s="199"/>
      <c r="U42" s="199"/>
      <c r="V42" s="82"/>
      <c r="W42" s="84"/>
      <c r="X42" s="84"/>
      <c r="Y42" s="84"/>
      <c r="Z42" s="84"/>
      <c r="AA42" s="84"/>
      <c r="AB42" s="84"/>
      <c r="AC42" s="84"/>
      <c r="AD42" s="84"/>
      <c r="AE42" s="84"/>
      <c r="AF42" s="84"/>
      <c r="AG42" s="84"/>
      <c r="AH42" s="84"/>
      <c r="AI42" s="150"/>
      <c r="AJ42" s="53" t="s">
        <v>33</v>
      </c>
      <c r="AK42" s="468"/>
      <c r="AL42" s="170"/>
      <c r="AM42" s="170"/>
      <c r="AN42" s="170"/>
    </row>
    <row r="43" spans="4:48">
      <c r="D43" s="53"/>
      <c r="E43" s="53" t="s">
        <v>406</v>
      </c>
      <c r="F43" s="472"/>
      <c r="G43" s="83"/>
      <c r="H43" s="94">
        <f t="shared" si="10"/>
        <v>0.16822999999999999</v>
      </c>
      <c r="I43" s="94">
        <f t="shared" si="10"/>
        <v>0.19386</v>
      </c>
      <c r="J43" s="94">
        <f t="shared" si="10"/>
        <v>0.16252</v>
      </c>
      <c r="K43" s="94">
        <f t="shared" si="10"/>
        <v>0.1686</v>
      </c>
      <c r="L43" s="94">
        <f t="shared" si="10"/>
        <v>0.15278</v>
      </c>
      <c r="M43" s="94">
        <f t="shared" si="10"/>
        <v>0.17899000000000001</v>
      </c>
      <c r="N43" s="601"/>
      <c r="O43" s="601"/>
      <c r="P43" s="601"/>
      <c r="Q43" s="601"/>
      <c r="R43" s="601"/>
      <c r="S43" s="601"/>
      <c r="T43" s="199"/>
      <c r="U43" s="199"/>
      <c r="V43" s="82"/>
      <c r="W43" s="84"/>
      <c r="X43" s="84"/>
      <c r="Y43" s="84"/>
      <c r="Z43" s="84"/>
      <c r="AA43" s="84"/>
      <c r="AB43" s="84"/>
      <c r="AC43" s="84"/>
      <c r="AD43" s="84"/>
      <c r="AE43" s="84"/>
      <c r="AF43" s="84"/>
      <c r="AG43" s="84"/>
      <c r="AH43" s="84"/>
      <c r="AI43" s="150"/>
      <c r="AJ43" s="53" t="s">
        <v>406</v>
      </c>
      <c r="AK43" s="468"/>
      <c r="AL43" s="170"/>
      <c r="AM43" s="170"/>
      <c r="AN43" s="170"/>
    </row>
    <row r="44" spans="4:48">
      <c r="D44" s="53"/>
      <c r="E44" s="53" t="s">
        <v>134</v>
      </c>
      <c r="F44" s="472"/>
      <c r="G44" s="83"/>
      <c r="H44" s="94">
        <f t="shared" si="10"/>
        <v>0.11462</v>
      </c>
      <c r="I44" s="94">
        <f t="shared" si="10"/>
        <v>0.13208</v>
      </c>
      <c r="J44" s="94">
        <f t="shared" si="10"/>
        <v>0.11073</v>
      </c>
      <c r="K44" s="94">
        <f t="shared" si="10"/>
        <v>0.11487</v>
      </c>
      <c r="L44" s="94">
        <f t="shared" si="10"/>
        <v>0.1041</v>
      </c>
      <c r="M44" s="94">
        <f t="shared" si="10"/>
        <v>0.12195</v>
      </c>
      <c r="N44" s="252">
        <v>0.58835999999999999</v>
      </c>
      <c r="O44" s="252">
        <f>$N$44</f>
        <v>0.58835999999999999</v>
      </c>
      <c r="P44" s="252">
        <f>$N$44</f>
        <v>0.58835999999999999</v>
      </c>
      <c r="Q44" s="252">
        <f>$N$44</f>
        <v>0.58835999999999999</v>
      </c>
      <c r="R44" s="252">
        <f>$N$44</f>
        <v>0.58835999999999999</v>
      </c>
      <c r="S44" s="252">
        <f>$N$44</f>
        <v>0.58835999999999999</v>
      </c>
      <c r="T44" s="199"/>
      <c r="U44" s="199"/>
      <c r="V44" s="82"/>
      <c r="W44" s="84"/>
      <c r="X44" s="84"/>
      <c r="Y44" s="84"/>
      <c r="Z44" s="84"/>
      <c r="AA44" s="84"/>
      <c r="AB44" s="84"/>
      <c r="AC44" s="84"/>
      <c r="AD44" s="84"/>
      <c r="AE44" s="84"/>
      <c r="AF44" s="84"/>
      <c r="AG44" s="84"/>
      <c r="AH44" s="84"/>
      <c r="AI44" s="150"/>
      <c r="AJ44" s="53" t="s">
        <v>134</v>
      </c>
      <c r="AK44" s="468"/>
      <c r="AL44" s="170"/>
      <c r="AM44" s="170"/>
      <c r="AN44" s="170"/>
    </row>
    <row r="45" spans="4:48">
      <c r="D45" s="53"/>
      <c r="E45" s="53" t="s">
        <v>135</v>
      </c>
      <c r="F45" s="472"/>
      <c r="G45" s="83"/>
      <c r="H45" s="94">
        <f t="shared" si="10"/>
        <v>6.6500000000000004E-2</v>
      </c>
      <c r="I45" s="94">
        <f t="shared" si="10"/>
        <v>7.6630000000000004E-2</v>
      </c>
      <c r="J45" s="94">
        <f t="shared" si="10"/>
        <v>6.4250000000000002E-2</v>
      </c>
      <c r="K45" s="94">
        <f t="shared" si="10"/>
        <v>6.6650000000000001E-2</v>
      </c>
      <c r="L45" s="94">
        <f t="shared" si="10"/>
        <v>6.0400000000000002E-2</v>
      </c>
      <c r="M45" s="94">
        <f t="shared" si="10"/>
        <v>7.0760000000000003E-2</v>
      </c>
      <c r="N45" s="252">
        <v>0.12043</v>
      </c>
      <c r="O45" s="252">
        <f>$N$45</f>
        <v>0.12043</v>
      </c>
      <c r="P45" s="252">
        <f>$N$45</f>
        <v>0.12043</v>
      </c>
      <c r="Q45" s="252">
        <f>$N$45</f>
        <v>0.12043</v>
      </c>
      <c r="R45" s="252">
        <f>$N$45</f>
        <v>0.12043</v>
      </c>
      <c r="S45" s="252">
        <f>$N$45</f>
        <v>0.12043</v>
      </c>
      <c r="T45" s="199"/>
      <c r="U45" s="199"/>
      <c r="V45" s="82"/>
      <c r="W45" s="84"/>
      <c r="X45" s="84"/>
      <c r="Y45" s="84"/>
      <c r="Z45" s="84"/>
      <c r="AA45" s="84"/>
      <c r="AB45" s="84"/>
      <c r="AC45" s="84"/>
      <c r="AD45" s="84"/>
      <c r="AE45" s="84"/>
      <c r="AF45" s="84"/>
      <c r="AG45" s="84"/>
      <c r="AH45" s="84"/>
      <c r="AI45" s="150"/>
      <c r="AJ45" s="53" t="s">
        <v>135</v>
      </c>
      <c r="AK45" s="468"/>
      <c r="AL45" s="170"/>
      <c r="AM45" s="170"/>
      <c r="AN45" s="170"/>
    </row>
    <row r="46" spans="4:48" ht="45">
      <c r="D46" s="53" t="s">
        <v>115</v>
      </c>
      <c r="E46" s="114" t="s">
        <v>144</v>
      </c>
      <c r="F46" s="472" t="s">
        <v>117</v>
      </c>
      <c r="G46" s="128">
        <f>SUM(H46:S46)</f>
        <v>6009914.3650873769</v>
      </c>
      <c r="H46" s="133">
        <f t="shared" ref="H46:M46" si="11">H47+H48+H49+H50</f>
        <v>340683.34001576586</v>
      </c>
      <c r="I46" s="133">
        <f t="shared" si="11"/>
        <v>268349.51344502834</v>
      </c>
      <c r="J46" s="133">
        <f t="shared" si="11"/>
        <v>-849441.76536827988</v>
      </c>
      <c r="K46" s="133">
        <f t="shared" si="11"/>
        <v>450738.33346049814</v>
      </c>
      <c r="L46" s="133">
        <f t="shared" si="11"/>
        <v>-81505.089089792673</v>
      </c>
      <c r="M46" s="133">
        <f t="shared" si="11"/>
        <v>1085720.3022035158</v>
      </c>
      <c r="N46" s="133">
        <f t="shared" ref="N46:S46" si="12">N47+N49+N50</f>
        <v>-115348.1692</v>
      </c>
      <c r="O46" s="133">
        <f t="shared" si="12"/>
        <v>1502114.0854359514</v>
      </c>
      <c r="P46" s="133">
        <f t="shared" si="12"/>
        <v>1096161.3321959514</v>
      </c>
      <c r="Q46" s="133">
        <f t="shared" si="12"/>
        <v>1101908.2723999999</v>
      </c>
      <c r="R46" s="133">
        <f t="shared" si="12"/>
        <v>208346.16823999991</v>
      </c>
      <c r="S46" s="133">
        <f t="shared" si="12"/>
        <v>1002188.0413487386</v>
      </c>
      <c r="T46" s="200"/>
      <c r="U46" s="200"/>
      <c r="V46" s="82"/>
      <c r="W46" s="84"/>
      <c r="X46" s="84"/>
      <c r="Y46" s="84"/>
      <c r="Z46" s="84"/>
      <c r="AA46" s="84"/>
      <c r="AB46" s="84"/>
      <c r="AC46" s="84"/>
      <c r="AD46" s="84"/>
      <c r="AE46" s="84"/>
      <c r="AF46" s="84"/>
      <c r="AG46" s="84"/>
      <c r="AH46" s="84"/>
      <c r="AI46" s="150"/>
      <c r="AJ46" s="173" t="s">
        <v>144</v>
      </c>
      <c r="AK46" s="35" t="s">
        <v>34</v>
      </c>
      <c r="AL46" s="176">
        <f>AL47+AL48+AL49+AL50</f>
        <v>1214.5446346667354</v>
      </c>
      <c r="AM46" s="176">
        <f>AM47+AM48+AM49+AM50</f>
        <v>4795.3697304206398</v>
      </c>
      <c r="AN46" s="159">
        <f>SUM(AL46:AM46)</f>
        <v>6009.9143650873757</v>
      </c>
    </row>
    <row r="47" spans="4:48">
      <c r="D47" s="53"/>
      <c r="E47" s="53" t="s">
        <v>33</v>
      </c>
      <c r="F47" s="472" t="s">
        <v>117</v>
      </c>
      <c r="G47" s="486">
        <f>SUM(H47:S47)</f>
        <v>5751521.5631483542</v>
      </c>
      <c r="H47" s="487">
        <f>(H24-H36)*($H$28*$H$29*$H$31)</f>
        <v>275934.38866585534</v>
      </c>
      <c r="I47" s="487">
        <f>(I24-I36)*$H$28*$H$29*$H$31</f>
        <v>251358.01380168312</v>
      </c>
      <c r="J47" s="487">
        <f>(J24-J36)*$H$28*$H$29*$H$31</f>
        <v>80629.156303233583</v>
      </c>
      <c r="K47" s="487">
        <f>(K24-K36)*$H$28*$H$29*$H$31</f>
        <v>305991.09554545541</v>
      </c>
      <c r="L47" s="487">
        <f>(L24-L36)*$H$28*$H$29*$H$31</f>
        <v>-70597.882131822931</v>
      </c>
      <c r="M47" s="487">
        <f>(M24-M36)*$H$28*$H$29*$H$31</f>
        <v>264172.93595163844</v>
      </c>
      <c r="N47" s="578">
        <f t="shared" ref="N47:S47" si="13">(N24-N36)*N42</f>
        <v>-251251.09216</v>
      </c>
      <c r="O47" s="578">
        <f t="shared" si="13"/>
        <v>1341948.8263317859</v>
      </c>
      <c r="P47" s="578">
        <f t="shared" si="13"/>
        <v>953342.69097178592</v>
      </c>
      <c r="Q47" s="578">
        <f t="shared" si="13"/>
        <v>982578.27391999995</v>
      </c>
      <c r="R47" s="578">
        <f t="shared" si="13"/>
        <v>758492.18623999995</v>
      </c>
      <c r="S47" s="578">
        <f t="shared" si="13"/>
        <v>858922.96970873862</v>
      </c>
      <c r="T47" s="201"/>
      <c r="U47" s="201"/>
      <c r="V47" s="82"/>
      <c r="W47" s="84"/>
      <c r="X47" s="84"/>
      <c r="Y47" s="84"/>
      <c r="Z47" s="84"/>
      <c r="AA47" s="84"/>
      <c r="AB47" s="84"/>
      <c r="AC47" s="84"/>
      <c r="AD47" s="84"/>
      <c r="AE47" s="84"/>
      <c r="AF47" s="84"/>
      <c r="AG47" s="84"/>
      <c r="AH47" s="84"/>
      <c r="AI47" s="150"/>
      <c r="AJ47" s="174" t="s">
        <v>33</v>
      </c>
      <c r="AK47" s="35" t="s">
        <v>34</v>
      </c>
      <c r="AL47" s="176">
        <f>(AL24-AL36)*$AL$27*$AL$28*$AL$30</f>
        <v>1107.4877081360428</v>
      </c>
      <c r="AM47" s="605">
        <f>(AM24-AM36)*AM28</f>
        <v>4644.0338550123088</v>
      </c>
      <c r="AN47" s="598">
        <f>SUM(AL47:AM48)</f>
        <v>5714.2658953909167</v>
      </c>
    </row>
    <row r="48" spans="4:48">
      <c r="D48" s="53"/>
      <c r="E48" s="53" t="s">
        <v>406</v>
      </c>
      <c r="F48" s="472" t="s">
        <v>117</v>
      </c>
      <c r="G48" s="486">
        <f>SUM(H48:S48)</f>
        <v>-37255.66775743477</v>
      </c>
      <c r="H48" s="487">
        <f>(H25-H37)*($H$28*$H$29*$H$32)</f>
        <v>39740.858496889705</v>
      </c>
      <c r="I48" s="487">
        <f>(I25-I37)*$H$28*$H$29*$H$32</f>
        <v>-12733.829905394621</v>
      </c>
      <c r="J48" s="487">
        <f>(J25-J37)*$H$28*$H$29*$H$32</f>
        <v>-251008.52398957836</v>
      </c>
      <c r="K48" s="487">
        <f>(K25-K37)*$H$28*$H$29*$H$32</f>
        <v>122064.95987812872</v>
      </c>
      <c r="L48" s="487">
        <f>(L25-L37)*$H$28*$H$29*$H$32</f>
        <v>-23024.971176916348</v>
      </c>
      <c r="M48" s="487">
        <f>(M25-M37)*$H$28*$H$29*$H$32</f>
        <v>87705.838939436129</v>
      </c>
      <c r="N48" s="579"/>
      <c r="O48" s="579"/>
      <c r="P48" s="579"/>
      <c r="Q48" s="579"/>
      <c r="R48" s="579"/>
      <c r="S48" s="579"/>
      <c r="T48" s="201"/>
      <c r="U48" s="201"/>
      <c r="V48" s="82"/>
      <c r="W48" s="84"/>
      <c r="X48" s="84"/>
      <c r="Y48" s="84"/>
      <c r="Z48" s="84"/>
      <c r="AA48" s="84"/>
      <c r="AB48" s="84"/>
      <c r="AC48" s="84"/>
      <c r="AD48" s="84"/>
      <c r="AE48" s="84"/>
      <c r="AF48" s="84"/>
      <c r="AG48" s="84"/>
      <c r="AH48" s="84"/>
      <c r="AI48" s="150"/>
      <c r="AJ48" s="174" t="s">
        <v>406</v>
      </c>
      <c r="AK48" s="35" t="s">
        <v>34</v>
      </c>
      <c r="AL48" s="176">
        <f>(AL25-AL37)*$AL$27*$AL$28*$AL$31</f>
        <v>-37.25566775743485</v>
      </c>
      <c r="AM48" s="606"/>
      <c r="AN48" s="599"/>
      <c r="AP48" s="136">
        <f t="shared" ref="AP48:AU48" si="14">(N24-N36)/1000</f>
        <v>-695.447</v>
      </c>
      <c r="AQ48" s="136">
        <f t="shared" si="14"/>
        <v>3714.4287708475031</v>
      </c>
      <c r="AR48" s="136">
        <f t="shared" si="14"/>
        <v>2638.7917708475029</v>
      </c>
      <c r="AS48" s="136">
        <f t="shared" si="14"/>
        <v>2719.7139999999999</v>
      </c>
      <c r="AT48" s="136">
        <f t="shared" si="14"/>
        <v>2099.4580000000001</v>
      </c>
      <c r="AU48" s="136">
        <f t="shared" si="14"/>
        <v>2377.4440038439398</v>
      </c>
      <c r="AV48" s="136"/>
    </row>
    <row r="49" spans="4:47">
      <c r="D49" s="53"/>
      <c r="E49" s="53" t="s">
        <v>134</v>
      </c>
      <c r="F49" s="472" t="s">
        <v>117</v>
      </c>
      <c r="G49" s="83">
        <f>SUM(H49:S49)</f>
        <v>295648.46969645808</v>
      </c>
      <c r="H49" s="487">
        <f>(H26-H38)*($H$28*$H$29*$H$33)</f>
        <v>25008.092853020811</v>
      </c>
      <c r="I49" s="487">
        <f>(I26-I38)*$H$28*$H$29*$H$33</f>
        <v>29725.329548739806</v>
      </c>
      <c r="J49" s="487">
        <f>(J26-J38)*$H$28*$H$29*$H$33</f>
        <v>-679062.39768193511</v>
      </c>
      <c r="K49" s="487">
        <f>(K26-K38)*$H$28*$H$29*$H$33</f>
        <v>22682.27803691402</v>
      </c>
      <c r="L49" s="487">
        <f>(L26-L38)*$H$28*$H$29*$H$33</f>
        <v>12117.764218946619</v>
      </c>
      <c r="M49" s="487">
        <f>(M26-M38)*$H$28*$H$29*$H$33</f>
        <v>733841.52731244115</v>
      </c>
      <c r="N49" s="487">
        <f t="shared" ref="N49:S49" si="15">(N26-N38)*N44</f>
        <v>135902.92296</v>
      </c>
      <c r="O49" s="487">
        <f t="shared" si="15"/>
        <v>160165.25910416545</v>
      </c>
      <c r="P49" s="487">
        <f t="shared" si="15"/>
        <v>142818.64122416545</v>
      </c>
      <c r="Q49" s="487">
        <f t="shared" si="15"/>
        <v>119329.99847999999</v>
      </c>
      <c r="R49" s="487">
        <f t="shared" si="15"/>
        <v>-550146.01800000004</v>
      </c>
      <c r="S49" s="487">
        <f t="shared" si="15"/>
        <v>143265.07164000001</v>
      </c>
      <c r="T49" s="201"/>
      <c r="U49" s="201"/>
      <c r="V49" s="82"/>
      <c r="W49" s="84"/>
      <c r="X49" s="84"/>
      <c r="Y49" s="84"/>
      <c r="Z49" s="84"/>
      <c r="AA49" s="84"/>
      <c r="AB49" s="84"/>
      <c r="AC49" s="84"/>
      <c r="AD49" s="84"/>
      <c r="AE49" s="84"/>
      <c r="AF49" s="84"/>
      <c r="AG49" s="84"/>
      <c r="AH49" s="84"/>
      <c r="AI49" s="150"/>
      <c r="AJ49" s="174" t="s">
        <v>134</v>
      </c>
      <c r="AK49" s="35" t="s">
        <v>34</v>
      </c>
      <c r="AL49" s="176">
        <f>(AL26-AL38)*$AL$27*$AL$28*$AL$32</f>
        <v>144.31259428812749</v>
      </c>
      <c r="AM49" s="488">
        <f>(AM26-AM38)*AM29</f>
        <v>151.33587540833076</v>
      </c>
      <c r="AN49" s="485">
        <f>SUM(AL49:AM49)</f>
        <v>295.64846969645828</v>
      </c>
    </row>
    <row r="50" spans="4:47">
      <c r="D50" s="53"/>
      <c r="E50" s="53" t="s">
        <v>135</v>
      </c>
      <c r="F50" s="472" t="s">
        <v>117</v>
      </c>
      <c r="G50" s="83">
        <f>H50+N50</f>
        <v>0</v>
      </c>
      <c r="H50" s="94"/>
      <c r="I50" s="94"/>
      <c r="J50" s="94"/>
      <c r="K50" s="94"/>
      <c r="L50" s="94"/>
      <c r="M50" s="94"/>
      <c r="N50" s="94"/>
      <c r="O50" s="94"/>
      <c r="P50" s="94"/>
      <c r="Q50" s="94"/>
      <c r="R50" s="94"/>
      <c r="S50" s="94"/>
      <c r="T50" s="199"/>
      <c r="U50" s="199"/>
      <c r="V50" s="82"/>
      <c r="W50" s="84"/>
      <c r="X50" s="84"/>
      <c r="Y50" s="84"/>
      <c r="Z50" s="84"/>
      <c r="AA50" s="84"/>
      <c r="AB50" s="84"/>
      <c r="AC50" s="84"/>
      <c r="AD50" s="84"/>
      <c r="AE50" s="84"/>
      <c r="AF50" s="84"/>
      <c r="AG50" s="84"/>
      <c r="AH50" s="84"/>
      <c r="AI50" s="150"/>
      <c r="AJ50" s="150"/>
      <c r="AK50" s="150"/>
      <c r="AL50" s="47"/>
      <c r="AP50" s="39">
        <f t="shared" ref="AP50:AU50" si="16">AP48*$AM$28</f>
        <v>-251.25109215999998</v>
      </c>
      <c r="AQ50" s="39">
        <f t="shared" si="16"/>
        <v>1341.9488263317858</v>
      </c>
      <c r="AR50" s="39">
        <f t="shared" si="16"/>
        <v>953.34269097178583</v>
      </c>
      <c r="AS50" s="39">
        <f t="shared" si="16"/>
        <v>982.5782739199999</v>
      </c>
      <c r="AT50" s="39">
        <f t="shared" si="16"/>
        <v>758.49218624000002</v>
      </c>
      <c r="AU50" s="39">
        <f t="shared" si="16"/>
        <v>858.92296970873849</v>
      </c>
    </row>
    <row r="51" spans="4:47" hidden="1">
      <c r="D51" s="53"/>
      <c r="E51" s="228" t="s">
        <v>185</v>
      </c>
      <c r="F51" s="472"/>
      <c r="G51" s="82"/>
      <c r="H51" s="199"/>
      <c r="I51" s="199"/>
      <c r="J51" s="199"/>
      <c r="K51" s="199"/>
      <c r="L51" s="199"/>
      <c r="M51" s="199"/>
      <c r="N51" s="199"/>
      <c r="O51" s="199"/>
      <c r="P51" s="199"/>
      <c r="Q51" s="199"/>
      <c r="R51" s="199"/>
      <c r="S51" s="199"/>
      <c r="T51" s="199"/>
      <c r="U51" s="199"/>
      <c r="V51" s="82"/>
      <c r="W51" s="84"/>
      <c r="X51" s="84"/>
      <c r="Y51" s="84"/>
      <c r="Z51" s="84"/>
      <c r="AA51" s="84"/>
      <c r="AB51" s="84"/>
      <c r="AC51" s="84"/>
      <c r="AD51" s="84"/>
      <c r="AE51" s="84"/>
      <c r="AF51" s="84"/>
      <c r="AG51" s="84"/>
      <c r="AH51" s="84"/>
      <c r="AI51" s="150"/>
      <c r="AJ51" s="150"/>
      <c r="AK51" s="150"/>
      <c r="AL51" s="47"/>
    </row>
    <row r="52" spans="4:47" hidden="1">
      <c r="D52" s="53"/>
      <c r="E52" s="471" t="s">
        <v>33</v>
      </c>
      <c r="F52" s="471"/>
      <c r="G52" s="132"/>
      <c r="H52" s="253">
        <f t="shared" ref="H52:S54" si="17">H42*H24</f>
        <v>1039345.6191794327</v>
      </c>
      <c r="I52" s="253">
        <f t="shared" si="17"/>
        <v>1209292.9464</v>
      </c>
      <c r="J52" s="253">
        <f t="shared" si="17"/>
        <v>1168096.942356297</v>
      </c>
      <c r="K52" s="253">
        <f t="shared" si="17"/>
        <v>937825.81015999999</v>
      </c>
      <c r="L52" s="253">
        <f t="shared" si="17"/>
        <v>502985.05073999998</v>
      </c>
      <c r="M52" s="253">
        <f t="shared" si="17"/>
        <v>942465.06718000001</v>
      </c>
      <c r="N52" s="607">
        <f t="shared" si="17"/>
        <v>2284740.8617599998</v>
      </c>
      <c r="O52" s="607">
        <f t="shared" si="17"/>
        <v>3182529.1658517858</v>
      </c>
      <c r="P52" s="607">
        <f t="shared" si="17"/>
        <v>2882209.0240917858</v>
      </c>
      <c r="Q52" s="607">
        <f t="shared" si="17"/>
        <v>2819758.6073599998</v>
      </c>
      <c r="R52" s="607">
        <f t="shared" si="17"/>
        <v>2818300.12</v>
      </c>
      <c r="S52" s="607">
        <f t="shared" si="17"/>
        <v>3352200.4265600001</v>
      </c>
      <c r="T52" s="253"/>
      <c r="U52" s="471"/>
      <c r="V52" s="82"/>
      <c r="W52" s="84"/>
      <c r="X52" s="84"/>
      <c r="Y52" s="84"/>
      <c r="Z52" s="84"/>
      <c r="AA52" s="84"/>
      <c r="AB52" s="84"/>
      <c r="AC52" s="84"/>
      <c r="AD52" s="84"/>
      <c r="AE52" s="84"/>
      <c r="AF52" s="84"/>
      <c r="AG52" s="84"/>
      <c r="AH52" s="84"/>
      <c r="AI52" s="150"/>
      <c r="AJ52" s="150"/>
      <c r="AK52" s="150"/>
      <c r="AL52" s="47"/>
    </row>
    <row r="53" spans="4:47" hidden="1">
      <c r="D53" s="53"/>
      <c r="E53" s="226" t="s">
        <v>406</v>
      </c>
      <c r="F53" s="471"/>
      <c r="G53" s="132"/>
      <c r="H53" s="253">
        <f t="shared" si="17"/>
        <v>331872.03143999999</v>
      </c>
      <c r="I53" s="253">
        <f t="shared" si="17"/>
        <v>325557.24012000003</v>
      </c>
      <c r="J53" s="253">
        <f t="shared" si="17"/>
        <v>352074.58399608871</v>
      </c>
      <c r="K53" s="253">
        <f t="shared" si="17"/>
        <v>257791.08600000001</v>
      </c>
      <c r="L53" s="253">
        <f t="shared" si="17"/>
        <v>112535.30352</v>
      </c>
      <c r="M53" s="253">
        <f t="shared" si="17"/>
        <v>239774.10905000003</v>
      </c>
      <c r="N53" s="608"/>
      <c r="O53" s="608"/>
      <c r="P53" s="608"/>
      <c r="Q53" s="608"/>
      <c r="R53" s="608"/>
      <c r="S53" s="608"/>
      <c r="T53" s="253"/>
      <c r="U53" s="471"/>
      <c r="V53" s="82"/>
      <c r="W53" s="84"/>
      <c r="X53" s="84"/>
      <c r="Y53" s="84"/>
      <c r="Z53" s="84"/>
      <c r="AA53" s="84"/>
      <c r="AB53" s="84"/>
      <c r="AC53" s="84"/>
      <c r="AD53" s="84"/>
      <c r="AE53" s="84"/>
      <c r="AF53" s="84"/>
      <c r="AG53" s="84"/>
      <c r="AH53" s="84"/>
      <c r="AI53" s="150"/>
      <c r="AJ53" s="150"/>
      <c r="AK53" s="150"/>
      <c r="AL53" s="47"/>
    </row>
    <row r="54" spans="4:47" hidden="1">
      <c r="D54" s="53"/>
      <c r="E54" s="226" t="s">
        <v>134</v>
      </c>
      <c r="F54" s="471"/>
      <c r="G54" s="132"/>
      <c r="H54" s="253">
        <f>H44*H26</f>
        <v>27081.611260000001</v>
      </c>
      <c r="I54" s="253">
        <f t="shared" si="17"/>
        <v>34676.151120000002</v>
      </c>
      <c r="J54" s="253">
        <f t="shared" si="17"/>
        <v>31783.848882632239</v>
      </c>
      <c r="K54" s="253">
        <f t="shared" si="17"/>
        <v>26047.002240000002</v>
      </c>
      <c r="L54" s="253">
        <f t="shared" si="17"/>
        <v>14238.6939</v>
      </c>
      <c r="M54" s="253">
        <f t="shared" si="17"/>
        <v>27681.796350000001</v>
      </c>
      <c r="N54" s="253">
        <f t="shared" si="17"/>
        <v>158375.92152</v>
      </c>
      <c r="O54" s="253">
        <f t="shared" si="17"/>
        <v>184476.29430416544</v>
      </c>
      <c r="P54" s="253">
        <f t="shared" si="17"/>
        <v>162864.06642416544</v>
      </c>
      <c r="Q54" s="253">
        <f t="shared" si="17"/>
        <v>139669.01532000001</v>
      </c>
      <c r="R54" s="253">
        <f t="shared" si="17"/>
        <v>150281.26464000001</v>
      </c>
      <c r="S54" s="253">
        <f t="shared" si="17"/>
        <v>163345.21007999999</v>
      </c>
      <c r="T54" s="253"/>
      <c r="U54" s="471"/>
      <c r="V54" s="82"/>
      <c r="W54" s="84"/>
      <c r="X54" s="84"/>
      <c r="Y54" s="84"/>
      <c r="Z54" s="84"/>
      <c r="AA54" s="84"/>
      <c r="AB54" s="84"/>
      <c r="AC54" s="84"/>
      <c r="AD54" s="84"/>
      <c r="AE54" s="84"/>
      <c r="AF54" s="84"/>
      <c r="AG54" s="84"/>
      <c r="AH54" s="84"/>
      <c r="AI54" s="150"/>
      <c r="AJ54" s="150"/>
      <c r="AK54" s="150"/>
      <c r="AL54" s="41"/>
    </row>
    <row r="55" spans="4:47" hidden="1">
      <c r="D55" s="53"/>
      <c r="E55" s="226" t="s">
        <v>135</v>
      </c>
      <c r="F55" s="471"/>
      <c r="G55" s="132"/>
      <c r="H55" s="253"/>
      <c r="I55" s="253"/>
      <c r="J55" s="253"/>
      <c r="K55" s="253"/>
      <c r="L55" s="253"/>
      <c r="M55" s="253"/>
      <c r="N55" s="253"/>
      <c r="O55" s="253"/>
      <c r="P55" s="253"/>
      <c r="Q55" s="253"/>
      <c r="R55" s="253"/>
      <c r="S55" s="253"/>
      <c r="T55" s="253"/>
      <c r="U55" s="471"/>
      <c r="V55" s="82"/>
      <c r="W55" s="84"/>
      <c r="X55" s="84"/>
      <c r="Y55" s="84"/>
      <c r="Z55" s="84"/>
      <c r="AA55" s="84"/>
      <c r="AB55" s="84"/>
      <c r="AC55" s="84"/>
      <c r="AD55" s="84"/>
      <c r="AE55" s="84"/>
      <c r="AF55" s="84"/>
      <c r="AG55" s="84"/>
      <c r="AH55" s="84"/>
      <c r="AI55" s="150"/>
      <c r="AJ55" s="150"/>
      <c r="AK55" s="150"/>
      <c r="AL55" s="41"/>
    </row>
    <row r="56" spans="4:47" hidden="1">
      <c r="D56" s="53"/>
      <c r="E56" s="85" t="s">
        <v>42</v>
      </c>
      <c r="F56" s="471"/>
      <c r="G56" s="132"/>
      <c r="H56" s="253">
        <f t="shared" ref="H56:M56" si="18">H52+H53+H54+H55</f>
        <v>1398299.2618794327</v>
      </c>
      <c r="I56" s="253">
        <f t="shared" si="18"/>
        <v>1569526.33764</v>
      </c>
      <c r="J56" s="253">
        <f t="shared" si="18"/>
        <v>1551955.3752350181</v>
      </c>
      <c r="K56" s="253">
        <f t="shared" si="18"/>
        <v>1221663.8984000001</v>
      </c>
      <c r="L56" s="253">
        <f t="shared" si="18"/>
        <v>629759.04815999989</v>
      </c>
      <c r="M56" s="253">
        <f t="shared" si="18"/>
        <v>1209920.9725800001</v>
      </c>
      <c r="N56" s="253">
        <f t="shared" ref="N56:S56" si="19">N52+N54</f>
        <v>2443116.7832799996</v>
      </c>
      <c r="O56" s="253">
        <f t="shared" si="19"/>
        <v>3367005.4601559513</v>
      </c>
      <c r="P56" s="253">
        <f t="shared" si="19"/>
        <v>3045073.0905159512</v>
      </c>
      <c r="Q56" s="253">
        <f t="shared" si="19"/>
        <v>2959427.62268</v>
      </c>
      <c r="R56" s="253">
        <f t="shared" si="19"/>
        <v>2968581.3846400003</v>
      </c>
      <c r="S56" s="253">
        <f t="shared" si="19"/>
        <v>3515545.6366400002</v>
      </c>
      <c r="T56" s="253"/>
      <c r="U56" s="471"/>
      <c r="V56" s="82"/>
      <c r="W56" s="84"/>
      <c r="X56" s="84"/>
      <c r="Y56" s="84"/>
      <c r="Z56" s="84"/>
      <c r="AA56" s="84"/>
      <c r="AB56" s="84"/>
      <c r="AC56" s="84"/>
      <c r="AD56" s="84"/>
      <c r="AE56" s="84"/>
      <c r="AF56" s="84"/>
      <c r="AG56" s="84"/>
      <c r="AH56" s="84"/>
      <c r="AI56" s="150"/>
      <c r="AJ56" s="150"/>
      <c r="AK56" s="150"/>
      <c r="AL56" s="41"/>
    </row>
    <row r="57" spans="4:47" hidden="1">
      <c r="D57" s="53"/>
      <c r="E57" s="85"/>
      <c r="F57" s="471"/>
      <c r="G57" s="132"/>
      <c r="H57" s="227">
        <f>SUM(H52:S53)/(SUM(H56:S56))</f>
        <v>0.956703002561204</v>
      </c>
      <c r="I57" s="227">
        <f>(SUM(H54:S54)/(SUM(H56:S56)))</f>
        <v>4.3296997438796093E-2</v>
      </c>
      <c r="J57" s="132"/>
      <c r="K57" s="132"/>
      <c r="L57" s="132"/>
      <c r="M57" s="132"/>
      <c r="N57" s="132"/>
      <c r="O57" s="132"/>
      <c r="P57" s="132"/>
      <c r="Q57" s="132"/>
      <c r="R57" s="132"/>
      <c r="S57" s="132"/>
      <c r="T57" s="471"/>
      <c r="U57" s="471"/>
      <c r="V57" s="82"/>
      <c r="W57" s="84"/>
      <c r="X57" s="84"/>
      <c r="Y57" s="84"/>
      <c r="Z57" s="84"/>
      <c r="AA57" s="84"/>
      <c r="AB57" s="84"/>
      <c r="AC57" s="84"/>
      <c r="AD57" s="84"/>
      <c r="AE57" s="84"/>
      <c r="AF57" s="84"/>
      <c r="AG57" s="84"/>
      <c r="AH57" s="84"/>
      <c r="AI57" s="150"/>
      <c r="AJ57" s="150"/>
      <c r="AK57" s="150"/>
      <c r="AL57" s="41"/>
    </row>
    <row r="58" spans="4:47" hidden="1">
      <c r="D58" s="53"/>
      <c r="E58" s="85" t="s">
        <v>156</v>
      </c>
      <c r="F58" s="471"/>
      <c r="G58" s="132"/>
      <c r="H58" s="471"/>
      <c r="I58" s="471"/>
      <c r="J58" s="471"/>
      <c r="K58" s="471"/>
      <c r="L58" s="471"/>
      <c r="M58" s="471"/>
      <c r="N58" s="471"/>
      <c r="O58" s="471"/>
      <c r="P58" s="471"/>
      <c r="Q58" s="471"/>
      <c r="R58" s="471"/>
      <c r="S58" s="471"/>
      <c r="T58" s="471"/>
      <c r="U58" s="471"/>
      <c r="V58" s="82"/>
      <c r="W58" s="84"/>
      <c r="X58" s="84"/>
      <c r="Y58" s="84"/>
      <c r="Z58" s="84"/>
      <c r="AA58" s="84"/>
      <c r="AB58" s="84"/>
      <c r="AC58" s="84"/>
      <c r="AD58" s="84"/>
      <c r="AE58" s="84"/>
      <c r="AF58" s="84"/>
      <c r="AG58" s="84"/>
      <c r="AH58" s="84"/>
      <c r="AI58" s="150"/>
      <c r="AJ58" s="230"/>
      <c r="AK58" s="468"/>
      <c r="AL58" s="468" t="s">
        <v>404</v>
      </c>
      <c r="AM58" s="468" t="s">
        <v>405</v>
      </c>
      <c r="AN58" s="156" t="s">
        <v>73</v>
      </c>
    </row>
    <row r="59" spans="4:47" ht="33.75" hidden="1">
      <c r="D59" s="53"/>
      <c r="E59" s="54" t="s">
        <v>157</v>
      </c>
      <c r="F59" s="470" t="s">
        <v>94</v>
      </c>
      <c r="G59" s="83">
        <f>SUM(H59:S59)</f>
        <v>29660000</v>
      </c>
      <c r="H59" s="100">
        <v>2970700</v>
      </c>
      <c r="I59" s="100">
        <v>2582700</v>
      </c>
      <c r="J59" s="100">
        <v>2637700</v>
      </c>
      <c r="K59" s="100">
        <v>2305800</v>
      </c>
      <c r="L59" s="100">
        <v>2027800</v>
      </c>
      <c r="M59" s="100">
        <v>2220800</v>
      </c>
      <c r="N59" s="100">
        <v>2446800</v>
      </c>
      <c r="O59" s="100">
        <v>2407800</v>
      </c>
      <c r="P59" s="100">
        <v>2021799.9999999998</v>
      </c>
      <c r="Q59" s="100">
        <v>2486700</v>
      </c>
      <c r="R59" s="100">
        <v>2656700</v>
      </c>
      <c r="S59" s="100">
        <v>2894700</v>
      </c>
      <c r="T59" s="202"/>
      <c r="U59" s="202"/>
      <c r="V59" s="82"/>
      <c r="W59" s="84"/>
      <c r="X59" s="84"/>
      <c r="Y59" s="84"/>
      <c r="Z59" s="84"/>
      <c r="AA59" s="84"/>
      <c r="AB59" s="84"/>
      <c r="AC59" s="84"/>
      <c r="AD59" s="84"/>
      <c r="AE59" s="84"/>
      <c r="AF59" s="84"/>
      <c r="AG59" s="84"/>
      <c r="AH59" s="84"/>
      <c r="AI59" s="150"/>
      <c r="AJ59" s="54" t="s">
        <v>157</v>
      </c>
      <c r="AK59" s="158" t="s">
        <v>167</v>
      </c>
      <c r="AL59" s="159">
        <f>SUM(H59:M59)/1000</f>
        <v>14745.5</v>
      </c>
      <c r="AM59" s="159">
        <f>SUM(N59:S59)/1000</f>
        <v>14914.5</v>
      </c>
      <c r="AN59" s="159">
        <f>SUM(AL59:AM59)</f>
        <v>29660</v>
      </c>
    </row>
    <row r="60" spans="4:47" ht="33.75" hidden="1">
      <c r="D60" s="53"/>
      <c r="E60" s="54" t="s">
        <v>158</v>
      </c>
      <c r="F60" s="470" t="s">
        <v>94</v>
      </c>
      <c r="G60" s="83">
        <f>SUM(H60:S60)</f>
        <v>18544964</v>
      </c>
      <c r="H60" s="100">
        <v>2970700</v>
      </c>
      <c r="I60" s="100">
        <v>2582700</v>
      </c>
      <c r="J60" s="100">
        <v>-3458396</v>
      </c>
      <c r="K60" s="100">
        <v>2305800</v>
      </c>
      <c r="L60" s="100">
        <v>2027800</v>
      </c>
      <c r="M60" s="100">
        <v>-2782426</v>
      </c>
      <c r="N60" s="100">
        <v>2446800</v>
      </c>
      <c r="O60" s="100">
        <v>2407800.0000000005</v>
      </c>
      <c r="P60" s="100">
        <v>2006085.9999999998</v>
      </c>
      <c r="Q60" s="100">
        <v>2486700</v>
      </c>
      <c r="R60" s="100">
        <v>2656700</v>
      </c>
      <c r="S60" s="100">
        <v>2894700</v>
      </c>
      <c r="T60" s="202"/>
      <c r="U60" s="202"/>
      <c r="V60" s="82"/>
      <c r="W60" s="84"/>
      <c r="X60" s="84"/>
      <c r="Y60" s="84"/>
      <c r="Z60" s="84"/>
      <c r="AA60" s="84"/>
      <c r="AB60" s="84"/>
      <c r="AC60" s="84"/>
      <c r="AD60" s="84"/>
      <c r="AE60" s="84"/>
      <c r="AF60" s="84"/>
      <c r="AG60" s="84"/>
      <c r="AH60" s="84"/>
      <c r="AI60" s="150"/>
      <c r="AJ60" s="54" t="s">
        <v>158</v>
      </c>
      <c r="AK60" s="467" t="s">
        <v>167</v>
      </c>
      <c r="AL60" s="444">
        <f>SUM(H60:M60)/1000</f>
        <v>3646.1779999999999</v>
      </c>
      <c r="AM60" s="444">
        <f>SUM(N60:S60)/1000</f>
        <v>14898.786</v>
      </c>
      <c r="AN60" s="444">
        <f>SUM(AL60:AM60)</f>
        <v>18544.964</v>
      </c>
    </row>
    <row r="61" spans="4:47" ht="32.25" hidden="1" customHeight="1">
      <c r="D61" s="53"/>
      <c r="E61" s="54" t="s">
        <v>159</v>
      </c>
      <c r="F61" s="470" t="s">
        <v>110</v>
      </c>
      <c r="G61" s="82"/>
      <c r="H61" s="489">
        <v>0.17699999999999999</v>
      </c>
      <c r="I61" s="489">
        <v>0.17699999999999999</v>
      </c>
      <c r="J61" s="489">
        <v>0.17699999999999999</v>
      </c>
      <c r="K61" s="489">
        <v>0.17699999999999999</v>
      </c>
      <c r="L61" s="489">
        <v>0.17699999999999999</v>
      </c>
      <c r="M61" s="489">
        <v>0.17699999999999999</v>
      </c>
      <c r="N61" s="489">
        <v>0.1303</v>
      </c>
      <c r="O61" s="489">
        <v>0.1303</v>
      </c>
      <c r="P61" s="489">
        <v>0.1303</v>
      </c>
      <c r="Q61" s="489">
        <v>0.1303</v>
      </c>
      <c r="R61" s="489">
        <v>0.1303</v>
      </c>
      <c r="S61" s="489">
        <v>0.1303</v>
      </c>
      <c r="T61" s="203"/>
      <c r="U61" s="203"/>
      <c r="V61" s="82"/>
      <c r="W61" s="84"/>
      <c r="X61" s="84"/>
      <c r="Y61" s="84"/>
      <c r="Z61" s="84"/>
      <c r="AA61" s="84"/>
      <c r="AB61" s="84"/>
      <c r="AC61" s="84"/>
      <c r="AD61" s="84"/>
      <c r="AE61" s="84"/>
      <c r="AF61" s="84"/>
      <c r="AG61" s="84"/>
      <c r="AH61" s="84"/>
      <c r="AI61" s="150"/>
      <c r="AJ61" s="162" t="s">
        <v>159</v>
      </c>
      <c r="AK61" s="468" t="s">
        <v>110</v>
      </c>
      <c r="AL61" s="481">
        <f>H61</f>
        <v>0.17699999999999999</v>
      </c>
      <c r="AM61" s="481">
        <f>R61</f>
        <v>0.1303</v>
      </c>
      <c r="AN61" s="481">
        <f>SUM(AL61:AM61)</f>
        <v>0.30730000000000002</v>
      </c>
    </row>
    <row r="62" spans="4:47" s="89" customFormat="1" ht="45" hidden="1">
      <c r="D62" s="90"/>
      <c r="E62" s="114" t="s">
        <v>160</v>
      </c>
      <c r="F62" s="129"/>
      <c r="G62" s="238">
        <f>SUM(H62:S62)</f>
        <v>1966627.5282000001</v>
      </c>
      <c r="H62" s="239">
        <f>(H59-H60)*H61</f>
        <v>0</v>
      </c>
      <c r="I62" s="239">
        <f t="shared" ref="I62:S62" si="20">(I59-I60)*I61</f>
        <v>0</v>
      </c>
      <c r="J62" s="239">
        <f>(J59-J60)*J61</f>
        <v>1079008.9919999999</v>
      </c>
      <c r="K62" s="239">
        <f t="shared" si="20"/>
        <v>0</v>
      </c>
      <c r="L62" s="239">
        <f t="shared" si="20"/>
        <v>0</v>
      </c>
      <c r="M62" s="239">
        <f>(M59-M60)*M61</f>
        <v>885571.00199999998</v>
      </c>
      <c r="N62" s="239">
        <f t="shared" si="20"/>
        <v>0</v>
      </c>
      <c r="O62" s="239">
        <f t="shared" si="20"/>
        <v>-6.0675665736198425E-11</v>
      </c>
      <c r="P62" s="239">
        <f t="shared" si="20"/>
        <v>2047.5342000000001</v>
      </c>
      <c r="Q62" s="239">
        <f t="shared" si="20"/>
        <v>0</v>
      </c>
      <c r="R62" s="239">
        <f t="shared" si="20"/>
        <v>0</v>
      </c>
      <c r="S62" s="239">
        <f t="shared" si="20"/>
        <v>0</v>
      </c>
      <c r="T62" s="239"/>
      <c r="U62" s="204"/>
      <c r="V62" s="98"/>
      <c r="W62" s="99"/>
      <c r="X62" s="99"/>
      <c r="Y62" s="99"/>
      <c r="Z62" s="99"/>
      <c r="AA62" s="99"/>
      <c r="AB62" s="99"/>
      <c r="AC62" s="99"/>
      <c r="AD62" s="99"/>
      <c r="AE62" s="99"/>
      <c r="AF62" s="99"/>
      <c r="AG62" s="99"/>
      <c r="AH62" s="99"/>
      <c r="AI62" s="149"/>
      <c r="AJ62" s="173" t="s">
        <v>160</v>
      </c>
      <c r="AK62" s="35" t="s">
        <v>34</v>
      </c>
      <c r="AL62" s="490">
        <f>(AL59-AL60)*AL61</f>
        <v>1964.5799939999999</v>
      </c>
      <c r="AM62" s="490">
        <f>(AM59-AM60)*AM61</f>
        <v>2.0475341999999923</v>
      </c>
      <c r="AN62" s="491">
        <f>SUM(AL62:AM62)</f>
        <v>1966.6275281999999</v>
      </c>
    </row>
    <row r="63" spans="4:47" s="89" customFormat="1" hidden="1">
      <c r="D63" s="90"/>
      <c r="E63" s="96"/>
      <c r="F63" s="97"/>
      <c r="G63" s="235"/>
      <c r="H63" s="236"/>
      <c r="I63" s="236"/>
      <c r="J63" s="236"/>
      <c r="K63" s="236"/>
      <c r="L63" s="236"/>
      <c r="M63" s="236"/>
      <c r="N63" s="236"/>
      <c r="O63" s="236"/>
      <c r="P63" s="236"/>
      <c r="Q63" s="236"/>
      <c r="R63" s="236"/>
      <c r="S63" s="236"/>
      <c r="T63" s="237"/>
      <c r="U63" s="205"/>
      <c r="V63" s="98"/>
      <c r="W63" s="99"/>
      <c r="X63" s="99"/>
      <c r="Y63" s="99"/>
      <c r="Z63" s="99"/>
      <c r="AA63" s="99"/>
      <c r="AB63" s="99"/>
      <c r="AC63" s="99"/>
      <c r="AD63" s="99"/>
      <c r="AE63" s="99"/>
      <c r="AF63" s="99"/>
      <c r="AG63" s="99"/>
      <c r="AH63" s="99"/>
      <c r="AI63" s="149"/>
      <c r="AJ63" s="149"/>
      <c r="AK63" s="149"/>
      <c r="AL63" s="93"/>
    </row>
    <row r="64" spans="4:47" hidden="1">
      <c r="D64" s="60"/>
      <c r="E64" s="107" t="s">
        <v>153</v>
      </c>
      <c r="F64" s="62"/>
      <c r="G64" s="63"/>
      <c r="H64" s="64"/>
      <c r="I64" s="64"/>
      <c r="J64" s="64"/>
      <c r="K64" s="64"/>
      <c r="L64" s="64"/>
      <c r="M64" s="64"/>
      <c r="N64" s="64"/>
      <c r="O64" s="64"/>
      <c r="P64" s="64"/>
      <c r="Q64" s="64"/>
      <c r="R64" s="64"/>
      <c r="S64" s="64"/>
      <c r="T64" s="64"/>
      <c r="U64" s="64"/>
      <c r="V64" s="63"/>
      <c r="W64" s="64"/>
      <c r="X64" s="64"/>
      <c r="Y64" s="64"/>
      <c r="Z64" s="64"/>
      <c r="AA64" s="64"/>
      <c r="AB64" s="64"/>
      <c r="AC64" s="64"/>
      <c r="AD64" s="64"/>
      <c r="AE64" s="64"/>
      <c r="AF64" s="64"/>
      <c r="AG64" s="64"/>
      <c r="AH64" s="64"/>
      <c r="AI64" s="151"/>
      <c r="AJ64" s="151"/>
      <c r="AK64" s="151"/>
      <c r="AL64" s="47"/>
    </row>
    <row r="65" spans="1:40" ht="67.5" hidden="1">
      <c r="D65" s="53" t="s">
        <v>101</v>
      </c>
      <c r="E65" s="54" t="s">
        <v>102</v>
      </c>
      <c r="F65" s="470" t="s">
        <v>103</v>
      </c>
      <c r="G65" s="65">
        <f>IF(G$12&gt;0,SUMPRODUCT(H65:S65,H$12:S$12)/G$12,)</f>
        <v>0.50546139052395422</v>
      </c>
      <c r="H65" s="66">
        <v>0.49325000000000002</v>
      </c>
      <c r="I65" s="66">
        <f>$H$65</f>
        <v>0.49325000000000002</v>
      </c>
      <c r="J65" s="66">
        <f>$H$65</f>
        <v>0.49325000000000002</v>
      </c>
      <c r="K65" s="66">
        <f>$H$65</f>
        <v>0.49325000000000002</v>
      </c>
      <c r="L65" s="66">
        <f>$H$65</f>
        <v>0.49325000000000002</v>
      </c>
      <c r="M65" s="66">
        <f>$H$65</f>
        <v>0.49325000000000002</v>
      </c>
      <c r="N65" s="66">
        <v>0.51795000000000002</v>
      </c>
      <c r="O65" s="66">
        <f t="shared" ref="O65:S66" si="21">N65</f>
        <v>0.51795000000000002</v>
      </c>
      <c r="P65" s="66">
        <f t="shared" si="21"/>
        <v>0.51795000000000002</v>
      </c>
      <c r="Q65" s="66">
        <f t="shared" si="21"/>
        <v>0.51795000000000002</v>
      </c>
      <c r="R65" s="66">
        <f t="shared" si="21"/>
        <v>0.51795000000000002</v>
      </c>
      <c r="S65" s="66">
        <f t="shared" si="21"/>
        <v>0.51795000000000002</v>
      </c>
      <c r="T65" s="66"/>
      <c r="U65" s="66"/>
      <c r="V65" s="65">
        <f>IF(V$82&gt;0,SUMPRODUCT(W65:AH65,W$82:AH$82)/V$82,)</f>
        <v>0</v>
      </c>
      <c r="W65" s="66"/>
      <c r="X65" s="66"/>
      <c r="Y65" s="66"/>
      <c r="Z65" s="66"/>
      <c r="AA65" s="66"/>
      <c r="AB65" s="66"/>
      <c r="AC65" s="66"/>
      <c r="AD65" s="66"/>
      <c r="AE65" s="66"/>
      <c r="AF65" s="66"/>
      <c r="AG65" s="66"/>
      <c r="AH65" s="66"/>
      <c r="AI65" s="152"/>
      <c r="AJ65" s="152"/>
      <c r="AK65" s="152"/>
      <c r="AL65" s="47"/>
    </row>
    <row r="66" spans="1:40" ht="67.5" hidden="1">
      <c r="D66" s="53" t="s">
        <v>71</v>
      </c>
      <c r="E66" s="54" t="s">
        <v>104</v>
      </c>
      <c r="F66" s="470" t="s">
        <v>105</v>
      </c>
      <c r="G66" s="55">
        <f>IF(SUM(H80:S80)&gt;0,SUMPRODUCT(H66:S66,H$80:S$80)/SUM(H80:S80),)</f>
        <v>209.39207671009592</v>
      </c>
      <c r="H66" s="57">
        <v>206.64270000000002</v>
      </c>
      <c r="I66" s="66">
        <f>H66</f>
        <v>206.64270000000002</v>
      </c>
      <c r="J66" s="66">
        <f>I66</f>
        <v>206.64270000000002</v>
      </c>
      <c r="K66" s="66">
        <f>J66</f>
        <v>206.64270000000002</v>
      </c>
      <c r="L66" s="66">
        <f>K66</f>
        <v>206.64270000000002</v>
      </c>
      <c r="M66" s="66">
        <f>L66</f>
        <v>206.64270000000002</v>
      </c>
      <c r="N66" s="66">
        <v>211.9152</v>
      </c>
      <c r="O66" s="66">
        <f t="shared" si="21"/>
        <v>211.9152</v>
      </c>
      <c r="P66" s="66">
        <f t="shared" si="21"/>
        <v>211.9152</v>
      </c>
      <c r="Q66" s="66">
        <f t="shared" si="21"/>
        <v>211.9152</v>
      </c>
      <c r="R66" s="66">
        <f t="shared" si="21"/>
        <v>211.9152</v>
      </c>
      <c r="S66" s="66">
        <f t="shared" si="21"/>
        <v>211.9152</v>
      </c>
      <c r="T66" s="66"/>
      <c r="U66" s="66"/>
      <c r="V66" s="55" t="e">
        <f>IF(SUM(W80:AH80)&gt;0,SUMPRODUCT(W66:AH66,W$80:AH$80)/SUM(W80:AH80),)</f>
        <v>#DIV/0!</v>
      </c>
      <c r="W66" s="57"/>
      <c r="X66" s="66"/>
      <c r="Y66" s="66"/>
      <c r="Z66" s="66"/>
      <c r="AA66" s="66"/>
      <c r="AB66" s="66"/>
      <c r="AC66" s="66"/>
      <c r="AD66" s="66"/>
      <c r="AE66" s="66"/>
      <c r="AF66" s="66"/>
      <c r="AG66" s="66"/>
      <c r="AH66" s="66"/>
      <c r="AI66" s="152"/>
      <c r="AJ66" s="152"/>
      <c r="AK66" s="152"/>
      <c r="AL66" s="47"/>
    </row>
    <row r="67" spans="1:40" ht="56.25" hidden="1">
      <c r="D67" s="53" t="s">
        <v>72</v>
      </c>
      <c r="E67" s="54" t="s">
        <v>106</v>
      </c>
      <c r="F67" s="470" t="s">
        <v>107</v>
      </c>
      <c r="G67" s="55">
        <f>SUM(H67:S67)/12</f>
        <v>12628.308333333334</v>
      </c>
      <c r="H67" s="57">
        <v>16045.9</v>
      </c>
      <c r="I67" s="57">
        <v>12868.800000000001</v>
      </c>
      <c r="J67" s="57">
        <v>10553.800000000001</v>
      </c>
      <c r="K67" s="57">
        <v>11449.400000000001</v>
      </c>
      <c r="L67" s="57">
        <v>14258.900000000001</v>
      </c>
      <c r="M67" s="57">
        <v>11443.4</v>
      </c>
      <c r="N67" s="57">
        <v>13510</v>
      </c>
      <c r="O67" s="57">
        <v>13654.8</v>
      </c>
      <c r="P67" s="57">
        <v>11179.6</v>
      </c>
      <c r="Q67" s="57">
        <v>11107.2</v>
      </c>
      <c r="R67" s="57">
        <v>12917.7</v>
      </c>
      <c r="S67" s="57">
        <v>12550.2</v>
      </c>
      <c r="T67" s="57"/>
      <c r="U67" s="57"/>
      <c r="V67" s="55" t="e">
        <f>SUM(W80:AH80)/89</f>
        <v>#DIV/0!</v>
      </c>
      <c r="W67" s="57"/>
      <c r="X67" s="57"/>
      <c r="Y67" s="57"/>
      <c r="Z67" s="57"/>
      <c r="AA67" s="57"/>
      <c r="AB67" s="57"/>
      <c r="AC67" s="57"/>
      <c r="AD67" s="57"/>
      <c r="AE67" s="57"/>
      <c r="AF67" s="57"/>
      <c r="AG67" s="57"/>
      <c r="AH67" s="57"/>
      <c r="AI67" s="147"/>
      <c r="AJ67" s="147"/>
      <c r="AK67" s="147"/>
      <c r="AL67" s="47"/>
    </row>
    <row r="68" spans="1:40" ht="45" hidden="1">
      <c r="D68" s="53" t="s">
        <v>108</v>
      </c>
      <c r="E68" s="54" t="s">
        <v>109</v>
      </c>
      <c r="F68" s="470" t="s">
        <v>110</v>
      </c>
      <c r="G68" s="67">
        <f>IF(G12&gt;0,SUMPRODUCT(H68:S68,H12:S12)/G12,)</f>
        <v>0.92395905924904298</v>
      </c>
      <c r="H68" s="67">
        <f>(ROUND(IF(H12&gt;0,(H65*H12+H66*H67)/H12,),6))</f>
        <v>0.90653300000000003</v>
      </c>
      <c r="I68" s="67">
        <f t="shared" ref="I68:S68" si="22">(ROUND(IF(I12&gt;0,(I65*I12+I66*I67)/I12,),6))</f>
        <v>0.90653499999999998</v>
      </c>
      <c r="J68" s="67">
        <f t="shared" si="22"/>
        <v>0.90653499999999998</v>
      </c>
      <c r="K68" s="67">
        <f t="shared" si="22"/>
        <v>0.90653499999999998</v>
      </c>
      <c r="L68" s="67">
        <f>(ROUND(IF(L12&gt;0,(L65*L12+L66*L67)/L12,),6))</f>
        <v>0.90653300000000003</v>
      </c>
      <c r="M68" s="67">
        <f t="shared" si="22"/>
        <v>0.90653499999999998</v>
      </c>
      <c r="N68" s="67">
        <f t="shared" si="22"/>
        <v>0.94177999999999995</v>
      </c>
      <c r="O68" s="67">
        <f t="shared" si="22"/>
        <v>0.94177999999999995</v>
      </c>
      <c r="P68" s="67">
        <f t="shared" si="22"/>
        <v>0.94177999999999995</v>
      </c>
      <c r="Q68" s="67">
        <f t="shared" si="22"/>
        <v>0.94177999999999995</v>
      </c>
      <c r="R68" s="67">
        <f t="shared" si="22"/>
        <v>0.94177699999999998</v>
      </c>
      <c r="S68" s="67">
        <f t="shared" si="22"/>
        <v>0.94177999999999995</v>
      </c>
      <c r="T68" s="67"/>
      <c r="U68" s="67"/>
      <c r="V68" s="65">
        <f>IF(V$82&gt;0,SUMPRODUCT(W68:AH68,W$82:AH$82)/V$82,)</f>
        <v>0</v>
      </c>
      <c r="W68" s="67" t="e">
        <f t="shared" ref="W68:AH68" ca="1" si="23">nerr(ROUND(IF(W82&gt;0,(W65*W82+W66*W80)/W82,),6))</f>
        <v>#NAME?</v>
      </c>
      <c r="X68" s="67" t="e">
        <f t="shared" ca="1" si="23"/>
        <v>#NAME?</v>
      </c>
      <c r="Y68" s="67" t="e">
        <f t="shared" ca="1" si="23"/>
        <v>#NAME?</v>
      </c>
      <c r="Z68" s="67" t="e">
        <f t="shared" ca="1" si="23"/>
        <v>#NAME?</v>
      </c>
      <c r="AA68" s="67" t="e">
        <f t="shared" ca="1" si="23"/>
        <v>#NAME?</v>
      </c>
      <c r="AB68" s="67" t="e">
        <f t="shared" ca="1" si="23"/>
        <v>#NAME?</v>
      </c>
      <c r="AC68" s="67" t="e">
        <f t="shared" ca="1" si="23"/>
        <v>#NAME?</v>
      </c>
      <c r="AD68" s="67" t="e">
        <f t="shared" ca="1" si="23"/>
        <v>#NAME?</v>
      </c>
      <c r="AE68" s="67" t="e">
        <f t="shared" ca="1" si="23"/>
        <v>#NAME?</v>
      </c>
      <c r="AF68" s="67" t="e">
        <f t="shared" ca="1" si="23"/>
        <v>#NAME?</v>
      </c>
      <c r="AG68" s="67" t="e">
        <f t="shared" ca="1" si="23"/>
        <v>#NAME?</v>
      </c>
      <c r="AH68" s="67" t="e">
        <f t="shared" ca="1" si="23"/>
        <v>#NAME?</v>
      </c>
      <c r="AI68" s="153"/>
      <c r="AJ68" s="153"/>
      <c r="AK68" s="153"/>
      <c r="AL68" s="47"/>
    </row>
    <row r="69" spans="1:40" ht="45" hidden="1">
      <c r="D69" s="53" t="s">
        <v>113</v>
      </c>
      <c r="E69" s="54" t="s">
        <v>114</v>
      </c>
      <c r="F69" s="470" t="s">
        <v>110</v>
      </c>
      <c r="G69" s="65">
        <f>IF(G$12&gt;0,SUMPRODUCT(H69:S69,H$12:S$12)/G$12,)</f>
        <v>2.5982682486472225E-3</v>
      </c>
      <c r="H69" s="66">
        <f>2.71/1000</f>
        <v>2.7100000000000002E-3</v>
      </c>
      <c r="I69" s="66">
        <f>H69</f>
        <v>2.7100000000000002E-3</v>
      </c>
      <c r="J69" s="66">
        <f>I69</f>
        <v>2.7100000000000002E-3</v>
      </c>
      <c r="K69" s="66">
        <f>J69</f>
        <v>2.7100000000000002E-3</v>
      </c>
      <c r="L69" s="66">
        <f>K69</f>
        <v>2.7100000000000002E-3</v>
      </c>
      <c r="M69" s="66">
        <f>L69</f>
        <v>2.7100000000000002E-3</v>
      </c>
      <c r="N69" s="66">
        <f>2.484/1000</f>
        <v>2.4840000000000001E-3</v>
      </c>
      <c r="O69" s="66">
        <f>N69</f>
        <v>2.4840000000000001E-3</v>
      </c>
      <c r="P69" s="66">
        <f>O69</f>
        <v>2.4840000000000001E-3</v>
      </c>
      <c r="Q69" s="66">
        <f>P69</f>
        <v>2.4840000000000001E-3</v>
      </c>
      <c r="R69" s="66">
        <f>Q69</f>
        <v>2.4840000000000001E-3</v>
      </c>
      <c r="S69" s="66">
        <f>R69</f>
        <v>2.4840000000000001E-3</v>
      </c>
      <c r="T69" s="66"/>
      <c r="U69" s="66"/>
      <c r="V69" s="65">
        <f>IF(V$82&gt;0,SUMPRODUCT(W69:AH69,W$82:AH$82)/V$82,)</f>
        <v>0</v>
      </c>
      <c r="W69" s="66"/>
      <c r="X69" s="66"/>
      <c r="Y69" s="66"/>
      <c r="Z69" s="66"/>
      <c r="AA69" s="66"/>
      <c r="AB69" s="66"/>
      <c r="AC69" s="66"/>
      <c r="AD69" s="66"/>
      <c r="AE69" s="66"/>
      <c r="AF69" s="66"/>
      <c r="AG69" s="66"/>
      <c r="AH69" s="66"/>
      <c r="AI69" s="152"/>
      <c r="AJ69" s="152"/>
      <c r="AK69" s="152"/>
      <c r="AL69" s="47"/>
    </row>
    <row r="70" spans="1:40" ht="56.25" hidden="1">
      <c r="D70" s="53" t="s">
        <v>115</v>
      </c>
      <c r="E70" s="54" t="s">
        <v>116</v>
      </c>
      <c r="F70" s="470" t="s">
        <v>110</v>
      </c>
      <c r="G70" s="65">
        <f>IF(G$12&gt;0,SUMPRODUCT(H70:S70,H$12:S$12)/G$12,)</f>
        <v>2.4989841301292688</v>
      </c>
      <c r="H70" s="65">
        <f t="shared" ref="H70:S70" si="24">(H71*H13+H14*H72)/H12</f>
        <v>2.4356972027513102</v>
      </c>
      <c r="I70" s="65">
        <f t="shared" si="24"/>
        <v>2.4356972027513102</v>
      </c>
      <c r="J70" s="65">
        <f t="shared" si="24"/>
        <v>2.4356972027513102</v>
      </c>
      <c r="K70" s="65">
        <f t="shared" si="24"/>
        <v>2.4356972027513102</v>
      </c>
      <c r="L70" s="65">
        <f t="shared" si="24"/>
        <v>2.4356972027513102</v>
      </c>
      <c r="M70" s="65">
        <f t="shared" si="24"/>
        <v>2.4356972027513097</v>
      </c>
      <c r="N70" s="65">
        <f t="shared" si="24"/>
        <v>2.5637077764176923</v>
      </c>
      <c r="O70" s="65">
        <f t="shared" si="24"/>
        <v>2.5637077764176923</v>
      </c>
      <c r="P70" s="65">
        <f t="shared" si="24"/>
        <v>2.5637077764176923</v>
      </c>
      <c r="Q70" s="65">
        <f t="shared" si="24"/>
        <v>2.5637077764176919</v>
      </c>
      <c r="R70" s="65">
        <f t="shared" si="24"/>
        <v>2.5637077764176919</v>
      </c>
      <c r="S70" s="65">
        <f t="shared" si="24"/>
        <v>2.5637077764176923</v>
      </c>
      <c r="T70" s="65"/>
      <c r="U70" s="65"/>
      <c r="V70" s="65">
        <f>IF(V$82&gt;0,SUMPRODUCT(W70:AH70,W$82:AH$82)/V$82,)</f>
        <v>0</v>
      </c>
      <c r="W70" s="65" t="e">
        <f t="shared" ref="W70:AH70" ca="1" si="25">nerr(IF(W82=0,,(SUMPRODUCT(W71:W76,W13:W14,$A13:$A14)/W82)))</f>
        <v>#NAME?</v>
      </c>
      <c r="X70" s="65" t="e">
        <f t="shared" ca="1" si="25"/>
        <v>#NAME?</v>
      </c>
      <c r="Y70" s="65" t="e">
        <f t="shared" ca="1" si="25"/>
        <v>#NAME?</v>
      </c>
      <c r="Z70" s="65" t="e">
        <f t="shared" ca="1" si="25"/>
        <v>#NAME?</v>
      </c>
      <c r="AA70" s="65" t="e">
        <f t="shared" ca="1" si="25"/>
        <v>#NAME?</v>
      </c>
      <c r="AB70" s="65" t="e">
        <f t="shared" ca="1" si="25"/>
        <v>#NAME?</v>
      </c>
      <c r="AC70" s="65" t="e">
        <f t="shared" ca="1" si="25"/>
        <v>#NAME?</v>
      </c>
      <c r="AD70" s="65" t="e">
        <f t="shared" ca="1" si="25"/>
        <v>#NAME?</v>
      </c>
      <c r="AE70" s="65" t="e">
        <f t="shared" ca="1" si="25"/>
        <v>#NAME?</v>
      </c>
      <c r="AF70" s="65" t="e">
        <f t="shared" ca="1" si="25"/>
        <v>#NAME?</v>
      </c>
      <c r="AG70" s="65" t="e">
        <f t="shared" ca="1" si="25"/>
        <v>#NAME?</v>
      </c>
      <c r="AH70" s="65" t="e">
        <f t="shared" ca="1" si="25"/>
        <v>#NAME?</v>
      </c>
      <c r="AI70" s="154"/>
      <c r="AJ70" s="154"/>
      <c r="AK70" s="154"/>
      <c r="AL70" s="47"/>
    </row>
    <row r="71" spans="1:40" hidden="1">
      <c r="A71" s="39">
        <v>1</v>
      </c>
      <c r="B71" s="80">
        <v>1</v>
      </c>
      <c r="C71" s="78"/>
      <c r="D71" s="58" t="str">
        <f>"9."&amp;B71</f>
        <v>9.1</v>
      </c>
      <c r="E71" s="56" t="s">
        <v>96</v>
      </c>
      <c r="F71" s="470" t="s">
        <v>110</v>
      </c>
      <c r="G71" s="65">
        <f>IF(G$13&gt;0,SUMPRODUCT(H71:S71,H$13:S$13)/G$13,)</f>
        <v>2.5189508075755573</v>
      </c>
      <c r="H71" s="66">
        <v>2.4551500000000002</v>
      </c>
      <c r="I71" s="66">
        <f t="shared" ref="I71:M72" si="26">H71</f>
        <v>2.4551500000000002</v>
      </c>
      <c r="J71" s="66">
        <f t="shared" si="26"/>
        <v>2.4551500000000002</v>
      </c>
      <c r="K71" s="66">
        <f t="shared" si="26"/>
        <v>2.4551500000000002</v>
      </c>
      <c r="L71" s="66">
        <f t="shared" si="26"/>
        <v>2.4551500000000002</v>
      </c>
      <c r="M71" s="66">
        <f t="shared" si="26"/>
        <v>2.4551500000000002</v>
      </c>
      <c r="N71" s="66">
        <v>2.5842000000000001</v>
      </c>
      <c r="O71" s="66">
        <f t="shared" ref="O71:S72" si="27">N71</f>
        <v>2.5842000000000001</v>
      </c>
      <c r="P71" s="66">
        <f t="shared" si="27"/>
        <v>2.5842000000000001</v>
      </c>
      <c r="Q71" s="66">
        <f t="shared" si="27"/>
        <v>2.5842000000000001</v>
      </c>
      <c r="R71" s="66">
        <f t="shared" si="27"/>
        <v>2.5842000000000001</v>
      </c>
      <c r="S71" s="66">
        <f t="shared" si="27"/>
        <v>2.5842000000000001</v>
      </c>
      <c r="T71" s="66"/>
      <c r="U71" s="66"/>
      <c r="V71" s="65">
        <f>IF(V$13&gt;0,SUMPRODUCT(W71:AH71,W$13:AH$13)/V$13,)</f>
        <v>0</v>
      </c>
      <c r="W71" s="66"/>
      <c r="X71" s="66"/>
      <c r="Y71" s="66"/>
      <c r="Z71" s="66"/>
      <c r="AA71" s="66"/>
      <c r="AB71" s="66"/>
      <c r="AC71" s="66"/>
      <c r="AD71" s="66"/>
      <c r="AE71" s="66"/>
      <c r="AF71" s="66"/>
      <c r="AG71" s="66"/>
      <c r="AH71" s="66"/>
      <c r="AI71" s="152"/>
      <c r="AJ71" s="152"/>
      <c r="AK71" s="152"/>
      <c r="AL71" s="47"/>
    </row>
    <row r="72" spans="1:40" hidden="1">
      <c r="A72" s="39">
        <v>1</v>
      </c>
      <c r="B72" s="80">
        <v>2</v>
      </c>
      <c r="C72" s="78"/>
      <c r="D72" s="58" t="str">
        <f>"9."&amp;B72</f>
        <v>9.2</v>
      </c>
      <c r="E72" s="56" t="s">
        <v>98</v>
      </c>
      <c r="F72" s="470" t="s">
        <v>110</v>
      </c>
      <c r="G72" s="65">
        <f>IF(G14&gt;0,SUMPRODUCT(H72:S72,H14:S14)/G14,)</f>
        <v>1.379453694786855</v>
      </c>
      <c r="H72" s="66">
        <v>1.3449800000000001</v>
      </c>
      <c r="I72" s="66">
        <f t="shared" si="26"/>
        <v>1.3449800000000001</v>
      </c>
      <c r="J72" s="66">
        <f t="shared" si="26"/>
        <v>1.3449800000000001</v>
      </c>
      <c r="K72" s="66">
        <f t="shared" si="26"/>
        <v>1.3449800000000001</v>
      </c>
      <c r="L72" s="66">
        <f t="shared" si="26"/>
        <v>1.3449800000000001</v>
      </c>
      <c r="M72" s="66">
        <f t="shared" si="26"/>
        <v>1.3449800000000001</v>
      </c>
      <c r="N72" s="66">
        <v>1.4147099999999999</v>
      </c>
      <c r="O72" s="66">
        <f t="shared" si="27"/>
        <v>1.4147099999999999</v>
      </c>
      <c r="P72" s="66">
        <f t="shared" si="27"/>
        <v>1.4147099999999999</v>
      </c>
      <c r="Q72" s="66">
        <f t="shared" si="27"/>
        <v>1.4147099999999999</v>
      </c>
      <c r="R72" s="66">
        <f t="shared" si="27"/>
        <v>1.4147099999999999</v>
      </c>
      <c r="S72" s="66">
        <f t="shared" si="27"/>
        <v>1.4147099999999999</v>
      </c>
      <c r="T72" s="66"/>
      <c r="U72" s="66"/>
      <c r="V72" s="65">
        <f>IF(V14&gt;0,SUMPRODUCT(W72:AH72,W14:AH14)/V14,)</f>
        <v>0</v>
      </c>
      <c r="W72" s="66"/>
      <c r="X72" s="66"/>
      <c r="Y72" s="66"/>
      <c r="Z72" s="66"/>
      <c r="AA72" s="66"/>
      <c r="AB72" s="66"/>
      <c r="AC72" s="66"/>
      <c r="AD72" s="66"/>
      <c r="AE72" s="66"/>
      <c r="AF72" s="66"/>
      <c r="AG72" s="66"/>
      <c r="AH72" s="66"/>
      <c r="AI72" s="152"/>
      <c r="AJ72" s="152"/>
      <c r="AK72" s="152"/>
      <c r="AL72" s="47"/>
    </row>
    <row r="73" spans="1:40" ht="67.5" hidden="1">
      <c r="B73" s="80"/>
      <c r="C73" s="42"/>
      <c r="D73" s="101"/>
      <c r="E73" s="106" t="s">
        <v>150</v>
      </c>
      <c r="F73" s="470" t="s">
        <v>110</v>
      </c>
      <c r="G73" s="102"/>
      <c r="H73" s="103"/>
      <c r="I73" s="103"/>
      <c r="J73" s="103"/>
      <c r="K73" s="103"/>
      <c r="L73" s="103"/>
      <c r="M73" s="103"/>
      <c r="N73" s="103"/>
      <c r="O73" s="103"/>
      <c r="P73" s="103"/>
      <c r="Q73" s="103"/>
      <c r="R73" s="103"/>
      <c r="S73" s="103"/>
      <c r="T73" s="103"/>
      <c r="U73" s="103"/>
      <c r="V73" s="102"/>
      <c r="W73" s="103"/>
      <c r="X73" s="103"/>
      <c r="Y73" s="103"/>
      <c r="Z73" s="103"/>
      <c r="AA73" s="103"/>
      <c r="AB73" s="103"/>
      <c r="AC73" s="103"/>
      <c r="AD73" s="103"/>
      <c r="AE73" s="103"/>
      <c r="AF73" s="103"/>
      <c r="AG73" s="103"/>
      <c r="AH73" s="103"/>
      <c r="AI73" s="152"/>
      <c r="AJ73" s="230"/>
      <c r="AK73" s="468"/>
      <c r="AL73" s="468" t="s">
        <v>404</v>
      </c>
      <c r="AM73" s="468" t="s">
        <v>405</v>
      </c>
      <c r="AN73" s="156" t="s">
        <v>73</v>
      </c>
    </row>
    <row r="74" spans="1:40" ht="56.25" hidden="1">
      <c r="B74" s="80"/>
      <c r="C74" s="42"/>
      <c r="D74" s="101"/>
      <c r="E74" s="56" t="s">
        <v>96</v>
      </c>
      <c r="F74" s="470" t="s">
        <v>110</v>
      </c>
      <c r="G74" s="102"/>
      <c r="H74" s="104">
        <f>(H$68+H$69+H$18+H71)</f>
        <v>3.7118630000000001</v>
      </c>
      <c r="I74" s="104">
        <f t="shared" ref="I74:S74" si="28">(I$68+I$69+I$18+I71)</f>
        <v>3.7118650000000004</v>
      </c>
      <c r="J74" s="104">
        <f t="shared" si="28"/>
        <v>3.7118650000000004</v>
      </c>
      <c r="K74" s="104">
        <f t="shared" si="28"/>
        <v>3.7118650000000004</v>
      </c>
      <c r="L74" s="104">
        <f>(L$68+L$69+L$18+L71)</f>
        <v>3.7118630000000001</v>
      </c>
      <c r="M74" s="104">
        <f t="shared" si="28"/>
        <v>3.7118650000000004</v>
      </c>
      <c r="N74" s="104">
        <f t="shared" si="28"/>
        <v>3.889834</v>
      </c>
      <c r="O74" s="104">
        <f t="shared" si="28"/>
        <v>3.889834</v>
      </c>
      <c r="P74" s="104">
        <f t="shared" si="28"/>
        <v>3.889834</v>
      </c>
      <c r="Q74" s="104">
        <f t="shared" si="28"/>
        <v>3.889834</v>
      </c>
      <c r="R74" s="104">
        <f t="shared" si="28"/>
        <v>3.889831</v>
      </c>
      <c r="S74" s="104">
        <f t="shared" si="28"/>
        <v>3.889834</v>
      </c>
      <c r="T74" s="104"/>
      <c r="U74" s="104"/>
      <c r="V74" s="102"/>
      <c r="W74" s="103"/>
      <c r="X74" s="103"/>
      <c r="Y74" s="103"/>
      <c r="Z74" s="103"/>
      <c r="AA74" s="103"/>
      <c r="AB74" s="103"/>
      <c r="AC74" s="103"/>
      <c r="AD74" s="103"/>
      <c r="AE74" s="103"/>
      <c r="AF74" s="103"/>
      <c r="AG74" s="103"/>
      <c r="AH74" s="103"/>
      <c r="AI74" s="152"/>
      <c r="AJ74" s="157" t="s">
        <v>93</v>
      </c>
      <c r="AK74" s="158" t="s">
        <v>167</v>
      </c>
      <c r="AL74" s="159">
        <f>SUM(AL75:AL76)</f>
        <v>38310.199999999997</v>
      </c>
      <c r="AM74" s="159">
        <f>SUM(AM75:AM76)</f>
        <v>37459.800000000003</v>
      </c>
      <c r="AN74" s="159">
        <f>SUM(AN75:AN76)</f>
        <v>75770</v>
      </c>
    </row>
    <row r="75" spans="1:40" hidden="1">
      <c r="B75" s="80"/>
      <c r="C75" s="42"/>
      <c r="D75" s="101"/>
      <c r="E75" s="56" t="s">
        <v>98</v>
      </c>
      <c r="F75" s="470" t="s">
        <v>110</v>
      </c>
      <c r="G75" s="102"/>
      <c r="H75" s="104">
        <f t="shared" ref="H75:S75" si="29">(H$68+H$69+H$18+H72)</f>
        <v>2.601693</v>
      </c>
      <c r="I75" s="104">
        <f t="shared" si="29"/>
        <v>2.6016950000000003</v>
      </c>
      <c r="J75" s="104">
        <f t="shared" si="29"/>
        <v>2.6016950000000003</v>
      </c>
      <c r="K75" s="104">
        <f t="shared" si="29"/>
        <v>2.6016950000000003</v>
      </c>
      <c r="L75" s="104">
        <f t="shared" si="29"/>
        <v>2.601693</v>
      </c>
      <c r="M75" s="104">
        <f t="shared" si="29"/>
        <v>2.6016950000000003</v>
      </c>
      <c r="N75" s="104">
        <f t="shared" si="29"/>
        <v>2.7203439999999999</v>
      </c>
      <c r="O75" s="104">
        <f t="shared" si="29"/>
        <v>2.7203439999999999</v>
      </c>
      <c r="P75" s="104">
        <f t="shared" si="29"/>
        <v>2.7203439999999999</v>
      </c>
      <c r="Q75" s="104">
        <f t="shared" si="29"/>
        <v>2.7203439999999999</v>
      </c>
      <c r="R75" s="104">
        <f t="shared" si="29"/>
        <v>2.7203409999999999</v>
      </c>
      <c r="S75" s="104">
        <f t="shared" si="29"/>
        <v>2.7203439999999999</v>
      </c>
      <c r="T75" s="104"/>
      <c r="U75" s="104"/>
      <c r="V75" s="102"/>
      <c r="W75" s="103"/>
      <c r="X75" s="103"/>
      <c r="Y75" s="103"/>
      <c r="Z75" s="103"/>
      <c r="AA75" s="103"/>
      <c r="AB75" s="103"/>
      <c r="AC75" s="103"/>
      <c r="AD75" s="103"/>
      <c r="AE75" s="103"/>
      <c r="AF75" s="103"/>
      <c r="AG75" s="103"/>
      <c r="AH75" s="103"/>
      <c r="AI75" s="152"/>
      <c r="AJ75" s="160" t="s">
        <v>96</v>
      </c>
      <c r="AK75" s="158" t="s">
        <v>167</v>
      </c>
      <c r="AL75" s="159">
        <f>AL13</f>
        <v>37638.914923699282</v>
      </c>
      <c r="AM75" s="159">
        <f>AM13</f>
        <v>36803.415937760452</v>
      </c>
      <c r="AN75" s="159">
        <f>SUM(AL75:AM75)</f>
        <v>74442.330861459734</v>
      </c>
    </row>
    <row r="76" spans="1:40" hidden="1">
      <c r="D76" s="60"/>
      <c r="E76" s="61"/>
      <c r="F76" s="62"/>
      <c r="G76" s="63"/>
      <c r="H76" s="64"/>
      <c r="I76" s="64"/>
      <c r="J76" s="64"/>
      <c r="K76" s="64"/>
      <c r="L76" s="64"/>
      <c r="M76" s="64"/>
      <c r="N76" s="64"/>
      <c r="O76" s="64"/>
      <c r="P76" s="64"/>
      <c r="Q76" s="64"/>
      <c r="R76" s="64"/>
      <c r="S76" s="64"/>
      <c r="T76" s="64"/>
      <c r="U76" s="64"/>
      <c r="V76" s="63"/>
      <c r="W76" s="64"/>
      <c r="X76" s="64"/>
      <c r="Y76" s="64"/>
      <c r="Z76" s="64"/>
      <c r="AA76" s="64"/>
      <c r="AB76" s="64"/>
      <c r="AC76" s="64"/>
      <c r="AD76" s="64"/>
      <c r="AE76" s="64"/>
      <c r="AF76" s="64"/>
      <c r="AG76" s="64"/>
      <c r="AH76" s="64"/>
      <c r="AI76" s="151"/>
      <c r="AJ76" s="160" t="s">
        <v>98</v>
      </c>
      <c r="AK76" s="158" t="s">
        <v>167</v>
      </c>
      <c r="AL76" s="159">
        <f>AL14</f>
        <v>671.28507630071886</v>
      </c>
      <c r="AM76" s="159">
        <f>AM14</f>
        <v>656.38406223955133</v>
      </c>
      <c r="AN76" s="159">
        <f>SUM(AL76:AM76)</f>
        <v>1327.6691385402701</v>
      </c>
    </row>
    <row r="77" spans="1:40" ht="33.75" hidden="1">
      <c r="D77" s="60"/>
      <c r="E77" s="61"/>
      <c r="F77" s="62"/>
      <c r="G77" s="63"/>
      <c r="H77" s="64"/>
      <c r="I77" s="64"/>
      <c r="J77" s="64"/>
      <c r="K77" s="64"/>
      <c r="L77" s="64"/>
      <c r="M77" s="64"/>
      <c r="N77" s="64"/>
      <c r="O77" s="64"/>
      <c r="P77" s="64"/>
      <c r="Q77" s="64"/>
      <c r="R77" s="64"/>
      <c r="S77" s="64"/>
      <c r="T77" s="64"/>
      <c r="U77" s="64"/>
      <c r="V77" s="63"/>
      <c r="W77" s="64"/>
      <c r="X77" s="64"/>
      <c r="Y77" s="64"/>
      <c r="Z77" s="64"/>
      <c r="AA77" s="64"/>
      <c r="AB77" s="64"/>
      <c r="AC77" s="64"/>
      <c r="AD77" s="64"/>
      <c r="AE77" s="64"/>
      <c r="AF77" s="64"/>
      <c r="AG77" s="64"/>
      <c r="AH77" s="64"/>
      <c r="AI77" s="151"/>
      <c r="AJ77" s="157" t="s">
        <v>100</v>
      </c>
      <c r="AK77" s="158" t="s">
        <v>167</v>
      </c>
      <c r="AL77" s="159">
        <f>SUM(AL78:AL79)</f>
        <v>53314.572999999997</v>
      </c>
      <c r="AM77" s="159">
        <f>SUM(AM78:AM79)</f>
        <v>38186.375402000005</v>
      </c>
      <c r="AN77" s="159">
        <f>SUM(AN78:AN79)</f>
        <v>91500.948401999995</v>
      </c>
    </row>
    <row r="78" spans="1:40" hidden="1">
      <c r="E78" s="105" t="s">
        <v>154</v>
      </c>
      <c r="AJ78" s="161" t="s">
        <v>96</v>
      </c>
      <c r="AK78" s="158" t="s">
        <v>167</v>
      </c>
      <c r="AL78" s="159">
        <f>AL16</f>
        <v>51641.180999999997</v>
      </c>
      <c r="AM78" s="159">
        <f>AM16</f>
        <v>36651.805500000002</v>
      </c>
      <c r="AN78" s="159">
        <f>SUM(AL78:AM78)</f>
        <v>88292.986499999999</v>
      </c>
    </row>
    <row r="79" spans="1:40" ht="53.25" hidden="1" customHeight="1">
      <c r="D79" s="53" t="s">
        <v>101</v>
      </c>
      <c r="E79" s="54" t="s">
        <v>145</v>
      </c>
      <c r="F79" s="470" t="s">
        <v>103</v>
      </c>
      <c r="G79" s="65">
        <f>IF(G$81&gt;0,SUMPRODUCT(H79:S79,H$81:S$81)/G$81,)</f>
        <v>0.50081603552863196</v>
      </c>
      <c r="H79" s="492">
        <f>H84/H81</f>
        <v>0.6156041875259507</v>
      </c>
      <c r="I79" s="66">
        <f>I84/I81</f>
        <v>0.37353835068746755</v>
      </c>
      <c r="J79" s="66">
        <f t="shared" ref="J79:AH79" si="30">J84/J81</f>
        <v>0.39293877517006687</v>
      </c>
      <c r="K79" s="66">
        <f t="shared" si="30"/>
        <v>0.12430179317868326</v>
      </c>
      <c r="L79" s="66">
        <f t="shared" si="30"/>
        <v>0.86198023301363591</v>
      </c>
      <c r="M79" s="66">
        <f t="shared" si="30"/>
        <v>0.50436352050181998</v>
      </c>
      <c r="N79" s="66">
        <f t="shared" si="30"/>
        <v>0.54316647051235634</v>
      </c>
      <c r="O79" s="66">
        <f t="shared" si="30"/>
        <v>0.58992212424571544</v>
      </c>
      <c r="P79" s="66">
        <f t="shared" si="30"/>
        <v>0.34748199012878372</v>
      </c>
      <c r="Q79" s="66">
        <f t="shared" si="30"/>
        <v>0.27115999987027006</v>
      </c>
      <c r="R79" s="66">
        <f t="shared" si="30"/>
        <v>0.62079797895362554</v>
      </c>
      <c r="S79" s="66">
        <f t="shared" si="30"/>
        <v>0.57843131825260596</v>
      </c>
      <c r="T79" s="66"/>
      <c r="U79" s="66"/>
      <c r="V79" s="66" t="e">
        <f t="shared" si="30"/>
        <v>#DIV/0!</v>
      </c>
      <c r="W79" s="66" t="e">
        <f t="shared" si="30"/>
        <v>#DIV/0!</v>
      </c>
      <c r="X79" s="66" t="e">
        <f t="shared" si="30"/>
        <v>#DIV/0!</v>
      </c>
      <c r="Y79" s="66" t="e">
        <f t="shared" si="30"/>
        <v>#DIV/0!</v>
      </c>
      <c r="Z79" s="66" t="e">
        <f t="shared" si="30"/>
        <v>#DIV/0!</v>
      </c>
      <c r="AA79" s="66" t="e">
        <f t="shared" si="30"/>
        <v>#DIV/0!</v>
      </c>
      <c r="AB79" s="66" t="e">
        <f t="shared" si="30"/>
        <v>#DIV/0!</v>
      </c>
      <c r="AC79" s="66" t="e">
        <f t="shared" si="30"/>
        <v>#DIV/0!</v>
      </c>
      <c r="AD79" s="66" t="e">
        <f t="shared" si="30"/>
        <v>#DIV/0!</v>
      </c>
      <c r="AE79" s="66" t="e">
        <f t="shared" si="30"/>
        <v>#DIV/0!</v>
      </c>
      <c r="AF79" s="66" t="e">
        <f t="shared" si="30"/>
        <v>#DIV/0!</v>
      </c>
      <c r="AG79" s="66" t="e">
        <f t="shared" si="30"/>
        <v>#DIV/0!</v>
      </c>
      <c r="AH79" s="66" t="e">
        <f t="shared" si="30"/>
        <v>#DIV/0!</v>
      </c>
      <c r="AJ79" s="161" t="s">
        <v>98</v>
      </c>
      <c r="AK79" s="158" t="s">
        <v>167</v>
      </c>
      <c r="AL79" s="159">
        <f>AL17</f>
        <v>1673.3920000000001</v>
      </c>
      <c r="AM79" s="159">
        <f>AM17</f>
        <v>1534.569902</v>
      </c>
      <c r="AN79" s="159">
        <f>SUM(AL79:AM79)</f>
        <v>3207.961902</v>
      </c>
    </row>
    <row r="80" spans="1:40" ht="48" hidden="1" customHeight="1">
      <c r="D80" s="53" t="s">
        <v>71</v>
      </c>
      <c r="E80" s="54" t="s">
        <v>146</v>
      </c>
      <c r="F80" s="470" t="s">
        <v>105</v>
      </c>
      <c r="G80" s="55">
        <f>IF(SUM(H82:S82)&gt;0,SUMPRODUCT(H80:S80,H$82:S$82)/SUM(H82:S82),)</f>
        <v>125.03907761007763</v>
      </c>
      <c r="H80" s="492">
        <f>H85/H82</f>
        <v>95.776079936773158</v>
      </c>
      <c r="I80" s="66">
        <f t="shared" ref="I80:AH80" si="31">I85/I82</f>
        <v>163.24566880429344</v>
      </c>
      <c r="J80" s="66">
        <f t="shared" si="31"/>
        <v>157.05934998906625</v>
      </c>
      <c r="K80" s="66">
        <f t="shared" si="31"/>
        <v>108.88634790814723</v>
      </c>
      <c r="L80" s="66">
        <f t="shared" si="31"/>
        <v>96.994970188602707</v>
      </c>
      <c r="M80" s="66">
        <f t="shared" si="31"/>
        <v>109.47499003118449</v>
      </c>
      <c r="N80" s="66">
        <f t="shared" si="31"/>
        <v>111.40432996013493</v>
      </c>
      <c r="O80" s="66">
        <f t="shared" si="31"/>
        <v>100.42499008330029</v>
      </c>
      <c r="P80" s="66">
        <f t="shared" si="31"/>
        <v>169.9500840869427</v>
      </c>
      <c r="Q80" s="66">
        <f t="shared" si="31"/>
        <v>198.28882161081592</v>
      </c>
      <c r="R80" s="66">
        <f t="shared" si="31"/>
        <v>99.754889948642699</v>
      </c>
      <c r="S80" s="66">
        <f t="shared" si="31"/>
        <v>117.20371980216854</v>
      </c>
      <c r="T80" s="66"/>
      <c r="U80" s="66"/>
      <c r="V80" s="66" t="e">
        <f t="shared" si="31"/>
        <v>#DIV/0!</v>
      </c>
      <c r="W80" s="66" t="e">
        <f t="shared" si="31"/>
        <v>#DIV/0!</v>
      </c>
      <c r="X80" s="66" t="e">
        <f t="shared" si="31"/>
        <v>#DIV/0!</v>
      </c>
      <c r="Y80" s="66" t="e">
        <f t="shared" si="31"/>
        <v>#DIV/0!</v>
      </c>
      <c r="Z80" s="66" t="e">
        <f t="shared" si="31"/>
        <v>#DIV/0!</v>
      </c>
      <c r="AA80" s="66" t="e">
        <f t="shared" si="31"/>
        <v>#DIV/0!</v>
      </c>
      <c r="AB80" s="66" t="e">
        <f t="shared" si="31"/>
        <v>#DIV/0!</v>
      </c>
      <c r="AC80" s="66" t="e">
        <f t="shared" si="31"/>
        <v>#DIV/0!</v>
      </c>
      <c r="AD80" s="66" t="e">
        <f t="shared" si="31"/>
        <v>#DIV/0!</v>
      </c>
      <c r="AE80" s="66" t="e">
        <f t="shared" si="31"/>
        <v>#DIV/0!</v>
      </c>
      <c r="AF80" s="66" t="e">
        <f t="shared" si="31"/>
        <v>#DIV/0!</v>
      </c>
      <c r="AG80" s="66" t="e">
        <f t="shared" si="31"/>
        <v>#DIV/0!</v>
      </c>
      <c r="AH80" s="66" t="e">
        <f t="shared" si="31"/>
        <v>#DIV/0!</v>
      </c>
    </row>
    <row r="81" spans="4:43" ht="102" hidden="1" customHeight="1">
      <c r="D81" s="53"/>
      <c r="E81" s="117" t="s">
        <v>100</v>
      </c>
      <c r="F81" s="118" t="s">
        <v>94</v>
      </c>
      <c r="G81" s="124">
        <f>SUM(H81:S81)</f>
        <v>75769875</v>
      </c>
      <c r="H81" s="125">
        <v>8020010</v>
      </c>
      <c r="I81" s="125">
        <v>6429976</v>
      </c>
      <c r="J81" s="125">
        <v>5279982</v>
      </c>
      <c r="K81" s="125">
        <v>5720010</v>
      </c>
      <c r="L81" s="125">
        <v>7129969</v>
      </c>
      <c r="M81" s="125">
        <v>5719980</v>
      </c>
      <c r="N81" s="125">
        <v>6759984</v>
      </c>
      <c r="O81" s="125">
        <v>6829982</v>
      </c>
      <c r="P81" s="125">
        <v>5589990</v>
      </c>
      <c r="Q81" s="125">
        <v>5549992</v>
      </c>
      <c r="R81" s="125">
        <v>6460020</v>
      </c>
      <c r="S81" s="125">
        <v>6279980</v>
      </c>
      <c r="T81" s="206"/>
      <c r="U81" s="206"/>
      <c r="AJ81" s="106" t="s">
        <v>150</v>
      </c>
      <c r="AK81" s="470" t="s">
        <v>110</v>
      </c>
    </row>
    <row r="82" spans="4:43" ht="44.25" hidden="1" customHeight="1">
      <c r="D82" s="53" t="s">
        <v>72</v>
      </c>
      <c r="E82" s="117" t="s">
        <v>147</v>
      </c>
      <c r="F82" s="118" t="s">
        <v>107</v>
      </c>
      <c r="G82" s="119">
        <f>SUM(H82:S82)/12</f>
        <v>21367.5</v>
      </c>
      <c r="H82" s="125">
        <v>26571</v>
      </c>
      <c r="I82" s="125">
        <v>21987</v>
      </c>
      <c r="J82" s="125">
        <v>18292</v>
      </c>
      <c r="K82" s="125">
        <v>19074</v>
      </c>
      <c r="L82" s="125">
        <v>24655</v>
      </c>
      <c r="M82" s="125">
        <v>19561</v>
      </c>
      <c r="N82" s="125">
        <v>22827</v>
      </c>
      <c r="O82" s="125">
        <v>22689</v>
      </c>
      <c r="P82" s="125">
        <v>18909</v>
      </c>
      <c r="Q82" s="125">
        <v>19009</v>
      </c>
      <c r="R82" s="125">
        <v>21808</v>
      </c>
      <c r="S82" s="125">
        <v>21028</v>
      </c>
      <c r="T82" s="206"/>
      <c r="U82" s="206"/>
      <c r="AJ82" s="56" t="s">
        <v>96</v>
      </c>
      <c r="AK82" s="470" t="s">
        <v>110</v>
      </c>
      <c r="AL82" s="163">
        <f>M74</f>
        <v>3.7118650000000004</v>
      </c>
      <c r="AM82" s="163">
        <f>N74</f>
        <v>3.889834</v>
      </c>
      <c r="AN82" s="163"/>
      <c r="AP82" s="254">
        <f>AL82*1.18</f>
        <v>4.3800007000000001</v>
      </c>
      <c r="AQ82" s="254">
        <f>AM82*1.18</f>
        <v>4.5900041199999997</v>
      </c>
    </row>
    <row r="83" spans="4:43" ht="45.75" hidden="1" customHeight="1">
      <c r="D83" s="53"/>
      <c r="E83" s="117" t="s">
        <v>164</v>
      </c>
      <c r="F83" s="118"/>
      <c r="G83" s="119">
        <f>SUM(H83:S83)</f>
        <v>70008038.300000012</v>
      </c>
      <c r="H83" s="125">
        <f>H84+H85</f>
        <v>7482017.96</v>
      </c>
      <c r="I83" s="125">
        <f t="shared" ref="I83:S83" si="32">I84+I85</f>
        <v>5991125.1500000004</v>
      </c>
      <c r="J83" s="125">
        <f t="shared" si="32"/>
        <v>4947639.29</v>
      </c>
      <c r="K83" s="125">
        <f t="shared" si="32"/>
        <v>2787905.7</v>
      </c>
      <c r="L83" s="125">
        <f t="shared" si="32"/>
        <v>8537303.3300000001</v>
      </c>
      <c r="M83" s="125">
        <f t="shared" si="32"/>
        <v>5026389.5299999993</v>
      </c>
      <c r="N83" s="125">
        <f t="shared" si="32"/>
        <v>6214823.290000001</v>
      </c>
      <c r="O83" s="125">
        <f t="shared" si="32"/>
        <v>6307700.0899999999</v>
      </c>
      <c r="P83" s="125">
        <f t="shared" si="32"/>
        <v>5156006.9899999993</v>
      </c>
      <c r="Q83" s="125">
        <f t="shared" si="32"/>
        <v>5274208.04</v>
      </c>
      <c r="R83" s="125">
        <f t="shared" si="32"/>
        <v>6185822</v>
      </c>
      <c r="S83" s="125">
        <f t="shared" si="32"/>
        <v>6097096.9299999997</v>
      </c>
      <c r="T83" s="206"/>
      <c r="U83" s="206"/>
      <c r="AJ83" s="56" t="s">
        <v>98</v>
      </c>
      <c r="AK83" s="470" t="s">
        <v>110</v>
      </c>
      <c r="AL83" s="163">
        <f>M75</f>
        <v>2.6016950000000003</v>
      </c>
      <c r="AM83" s="163">
        <f>N75</f>
        <v>2.7203439999999999</v>
      </c>
      <c r="AN83" s="163"/>
      <c r="AP83" s="254">
        <f>AL83*1.18</f>
        <v>3.0700001000000001</v>
      </c>
      <c r="AQ83" s="254">
        <f>AM83*1.18</f>
        <v>3.2100059199999995</v>
      </c>
    </row>
    <row r="84" spans="4:43" ht="56.25" hidden="1">
      <c r="D84" s="53"/>
      <c r="E84" s="117" t="s">
        <v>163</v>
      </c>
      <c r="F84" s="118"/>
      <c r="G84" s="119">
        <f>SUM(H84:S84)</f>
        <v>37946768.410000004</v>
      </c>
      <c r="H84" s="125">
        <v>4937151.74</v>
      </c>
      <c r="I84" s="125">
        <v>2401842.63</v>
      </c>
      <c r="J84" s="125">
        <v>2074709.66</v>
      </c>
      <c r="K84" s="125">
        <v>711007.5</v>
      </c>
      <c r="L84" s="125">
        <v>6145892.3400000008</v>
      </c>
      <c r="M84" s="125">
        <v>2884949.25</v>
      </c>
      <c r="N84" s="125">
        <v>3671796.6500000004</v>
      </c>
      <c r="O84" s="125">
        <v>4029157.49</v>
      </c>
      <c r="P84" s="125">
        <v>1942420.8499999999</v>
      </c>
      <c r="Q84" s="125">
        <v>1504935.8299999998</v>
      </c>
      <c r="R84" s="125">
        <v>4010367.3600000003</v>
      </c>
      <c r="S84" s="125">
        <v>3632537.1100000003</v>
      </c>
      <c r="T84" s="206"/>
      <c r="U84" s="206"/>
      <c r="AJ84" s="54" t="s">
        <v>151</v>
      </c>
      <c r="AK84" s="470" t="s">
        <v>110</v>
      </c>
      <c r="AL84" s="163">
        <f>SUM(H83:M83)/SUM(H81:M81)</f>
        <v>0.90789679468579665</v>
      </c>
      <c r="AM84" s="163">
        <f>SUM(O83:S83)/SUM(O81:S81)</f>
        <v>0.94499733213624082</v>
      </c>
      <c r="AN84" s="159"/>
    </row>
    <row r="85" spans="4:43" ht="42.75" hidden="1" customHeight="1">
      <c r="D85" s="53"/>
      <c r="E85" s="117" t="s">
        <v>165</v>
      </c>
      <c r="F85" s="118"/>
      <c r="G85" s="119">
        <f>SUM(H85:S85)</f>
        <v>32061269.890000004</v>
      </c>
      <c r="H85" s="125">
        <v>2544866.2199999997</v>
      </c>
      <c r="I85" s="125">
        <v>3589282.52</v>
      </c>
      <c r="J85" s="125">
        <v>2872929.63</v>
      </c>
      <c r="K85" s="125">
        <v>2076898.2000000002</v>
      </c>
      <c r="L85" s="125">
        <v>2391410.9899999998</v>
      </c>
      <c r="M85" s="125">
        <v>2141440.2799999998</v>
      </c>
      <c r="N85" s="125">
        <v>2543026.64</v>
      </c>
      <c r="O85" s="125">
        <v>2278542.6</v>
      </c>
      <c r="P85" s="125">
        <v>3213586.1399999997</v>
      </c>
      <c r="Q85" s="125">
        <v>3769272.21</v>
      </c>
      <c r="R85" s="125">
        <v>2175454.64</v>
      </c>
      <c r="S85" s="125">
        <v>2464559.8199999998</v>
      </c>
      <c r="T85" s="206"/>
      <c r="U85" s="206"/>
      <c r="AJ85" s="108"/>
      <c r="AK85" s="109"/>
      <c r="AL85" s="163"/>
      <c r="AM85" s="163"/>
      <c r="AN85" s="159"/>
    </row>
    <row r="86" spans="4:43" ht="56.25" hidden="1">
      <c r="D86" s="53"/>
      <c r="E86" s="117"/>
      <c r="F86" s="118"/>
      <c r="G86" s="119"/>
      <c r="H86" s="125"/>
      <c r="I86" s="125"/>
      <c r="J86" s="125"/>
      <c r="K86" s="125"/>
      <c r="L86" s="125"/>
      <c r="M86" s="125"/>
      <c r="N86" s="125"/>
      <c r="O86" s="125"/>
      <c r="P86" s="125"/>
      <c r="Q86" s="125"/>
      <c r="R86" s="125"/>
      <c r="S86" s="125"/>
      <c r="T86" s="206"/>
      <c r="U86" s="206"/>
      <c r="AJ86" s="54" t="s">
        <v>114</v>
      </c>
      <c r="AK86" s="470" t="s">
        <v>110</v>
      </c>
      <c r="AL86" s="163">
        <f>SUMPRODUCT(H89:M89,H81:M81)/SUM(H81:M81)</f>
        <v>2.6509597696622238E-3</v>
      </c>
      <c r="AM86" s="163">
        <f>SUMPRODUCT(N89:S89,N81:S81)/SUM(N81:S81)</f>
        <v>2.3563773431978076E-3</v>
      </c>
      <c r="AN86" s="159">
        <f>G89</f>
        <v>2.5052819761943648E-3</v>
      </c>
    </row>
    <row r="87" spans="4:43" ht="67.5" hidden="1">
      <c r="D87" s="53"/>
      <c r="E87" s="54" t="s">
        <v>151</v>
      </c>
      <c r="F87" s="470" t="s">
        <v>110</v>
      </c>
      <c r="G87" s="65">
        <f>IF(G81&gt;0,SUMPRODUCT(H87:S87,H81:S81)/G81,)</f>
        <v>0.92395610128695604</v>
      </c>
      <c r="H87" s="65">
        <f>((IF(H81&gt;0,(H79*H81+H80*H82)/H81,)))</f>
        <v>0.93291878189678068</v>
      </c>
      <c r="I87" s="65">
        <f t="shared" ref="I87:S87" si="33">((IF(I81&gt;0,(I79*I81+I80*I82)/I81,)))</f>
        <v>0.93174922425837992</v>
      </c>
      <c r="J87" s="65">
        <f t="shared" si="33"/>
        <v>0.93705609034273218</v>
      </c>
      <c r="K87" s="65">
        <f t="shared" si="33"/>
        <v>0.48739524930900474</v>
      </c>
      <c r="L87" s="65">
        <f t="shared" si="33"/>
        <v>1.197382952155893</v>
      </c>
      <c r="M87" s="65">
        <f t="shared" si="33"/>
        <v>0.87874250084790506</v>
      </c>
      <c r="N87" s="65">
        <f t="shared" si="33"/>
        <v>0.91935473367984322</v>
      </c>
      <c r="O87" s="65">
        <f t="shared" si="33"/>
        <v>0.92353099759267299</v>
      </c>
      <c r="P87" s="65">
        <f t="shared" si="33"/>
        <v>0.92236426004339866</v>
      </c>
      <c r="Q87" s="65">
        <f t="shared" si="33"/>
        <v>0.95030912476990959</v>
      </c>
      <c r="R87" s="65">
        <f t="shared" si="33"/>
        <v>0.95755462057393015</v>
      </c>
      <c r="S87" s="65">
        <f t="shared" si="33"/>
        <v>0.97087839929426523</v>
      </c>
      <c r="T87" s="154"/>
      <c r="U87" s="154"/>
      <c r="AJ87" s="54" t="s">
        <v>161</v>
      </c>
      <c r="AK87" s="470" t="s">
        <v>110</v>
      </c>
      <c r="AL87" s="163"/>
      <c r="AM87" s="163"/>
      <c r="AN87" s="159"/>
    </row>
    <row r="88" spans="4:43" ht="64.5" hidden="1" customHeight="1">
      <c r="D88" s="53"/>
      <c r="E88" s="108" t="s">
        <v>152</v>
      </c>
      <c r="F88" s="109" t="s">
        <v>110</v>
      </c>
      <c r="G88" s="110">
        <f>IF(G12&gt;0,SUMPRODUCT(H88:S88,H12:S12)/G12,)</f>
        <v>0.75041851764622181</v>
      </c>
      <c r="H88" s="111">
        <f>(H79*H12+H80*H67)/H12</f>
        <v>0.80715515363058343</v>
      </c>
      <c r="I88" s="111">
        <f t="shared" ref="I88:S88" si="34">(I79*I12+I80*I67)/I12</f>
        <v>0.7000296882960545</v>
      </c>
      <c r="J88" s="111">
        <f t="shared" si="34"/>
        <v>0.7070574751481995</v>
      </c>
      <c r="K88" s="111">
        <f t="shared" si="34"/>
        <v>0.34207448899497772</v>
      </c>
      <c r="L88" s="111">
        <f t="shared" si="34"/>
        <v>1.0559688129171729</v>
      </c>
      <c r="M88" s="111">
        <f t="shared" si="34"/>
        <v>0.72331350056418897</v>
      </c>
      <c r="N88" s="111">
        <f t="shared" si="34"/>
        <v>0.76597513043262622</v>
      </c>
      <c r="O88" s="111">
        <f t="shared" si="34"/>
        <v>0.79077210441231593</v>
      </c>
      <c r="P88" s="111">
        <f t="shared" si="34"/>
        <v>0.68738215830266913</v>
      </c>
      <c r="Q88" s="111">
        <f t="shared" si="34"/>
        <v>0.66773764309190198</v>
      </c>
      <c r="R88" s="111">
        <f t="shared" si="34"/>
        <v>0.82030621439458007</v>
      </c>
      <c r="S88" s="111">
        <f t="shared" si="34"/>
        <v>0.81283875785694304</v>
      </c>
      <c r="T88" s="207"/>
      <c r="U88" s="207"/>
      <c r="V88"/>
      <c r="AJ88" s="56" t="s">
        <v>96</v>
      </c>
      <c r="AK88" s="470" t="s">
        <v>110</v>
      </c>
      <c r="AL88" s="163">
        <f>M91</f>
        <v>2.4551500000000002</v>
      </c>
      <c r="AM88" s="163">
        <f>N91</f>
        <v>2.5842000000000001</v>
      </c>
      <c r="AN88" s="159"/>
      <c r="AO88" s="39">
        <f>SUMPRODUCT(H89:S89,H81:S81)</f>
        <v>189824.902176</v>
      </c>
    </row>
    <row r="89" spans="4:43" ht="45" hidden="1">
      <c r="D89" s="53" t="s">
        <v>113</v>
      </c>
      <c r="E89" s="54" t="s">
        <v>114</v>
      </c>
      <c r="F89" s="470" t="s">
        <v>110</v>
      </c>
      <c r="G89" s="65">
        <f>IF(G$81&gt;0,SUMPRODUCT(H89:S89,H$81:S$81)/G$81,)</f>
        <v>2.5052819761943648E-3</v>
      </c>
      <c r="H89" s="66">
        <v>2.4599999999999999E-3</v>
      </c>
      <c r="I89" s="66">
        <v>2.6799999999999997E-3</v>
      </c>
      <c r="J89" s="66">
        <v>2.48E-3</v>
      </c>
      <c r="K89" s="66">
        <v>2.9550000000000002E-3</v>
      </c>
      <c r="L89" s="66">
        <v>3.0720000000000001E-3</v>
      </c>
      <c r="M89" s="66">
        <v>2.215E-3</v>
      </c>
      <c r="N89" s="66">
        <v>1.9199999999999998E-3</v>
      </c>
      <c r="O89" s="66">
        <v>2.6100000000000003E-3</v>
      </c>
      <c r="P89" s="66">
        <v>3.2499999999999999E-3</v>
      </c>
      <c r="Q89" s="66">
        <v>2.4399999999999999E-3</v>
      </c>
      <c r="R89" s="66">
        <v>1.98E-3</v>
      </c>
      <c r="S89" s="66">
        <v>2.0681000000000002E-3</v>
      </c>
      <c r="T89" s="152"/>
      <c r="U89" s="152"/>
      <c r="AJ89" s="56" t="s">
        <v>98</v>
      </c>
      <c r="AK89" s="470" t="s">
        <v>110</v>
      </c>
      <c r="AL89" s="163">
        <f>M92</f>
        <v>1.3449800000000001</v>
      </c>
      <c r="AM89" s="163">
        <f>N92</f>
        <v>1.4147099999999999</v>
      </c>
      <c r="AN89" s="159"/>
    </row>
    <row r="90" spans="4:43" ht="56.25" hidden="1">
      <c r="D90" s="53" t="s">
        <v>115</v>
      </c>
      <c r="E90" s="54" t="s">
        <v>161</v>
      </c>
      <c r="F90" s="470" t="s">
        <v>110</v>
      </c>
      <c r="G90" s="65"/>
      <c r="H90" s="65">
        <f ca="1">(H91*H16+H17*H92)/H15</f>
        <v>2.4107417226663324</v>
      </c>
      <c r="I90" s="65">
        <f t="shared" ref="I90:S90" ca="1" si="35">(I91*I16+I17*I92)/I15</f>
        <v>2.4140535068581825</v>
      </c>
      <c r="J90" s="65">
        <f t="shared" ca="1" si="35"/>
        <v>2.3875398167712958</v>
      </c>
      <c r="K90" s="65">
        <f t="shared" ca="1" si="35"/>
        <v>2.4172385776945009</v>
      </c>
      <c r="L90" s="65">
        <f t="shared" ca="1" si="35"/>
        <v>2.411370563114672</v>
      </c>
      <c r="M90" s="65">
        <f t="shared" ca="1" si="35"/>
        <v>2.4407260382002858</v>
      </c>
      <c r="N90" s="65">
        <f t="shared" ca="1" si="35"/>
        <v>2.5411093131543998</v>
      </c>
      <c r="O90" s="65">
        <f t="shared" ca="1" si="35"/>
        <v>2.5428302911375473</v>
      </c>
      <c r="P90" s="65">
        <f t="shared" ca="1" si="35"/>
        <v>2.5360090438449543</v>
      </c>
      <c r="Q90" s="65">
        <f t="shared" ca="1" si="35"/>
        <v>2.5335593966777656</v>
      </c>
      <c r="R90" s="65">
        <f t="shared" ca="1" si="35"/>
        <v>2.5338960507464781</v>
      </c>
      <c r="S90" s="65">
        <f t="shared" ca="1" si="35"/>
        <v>2.5338053053794716</v>
      </c>
      <c r="T90" s="154"/>
      <c r="U90" s="154"/>
      <c r="AJ90" s="162" t="s">
        <v>112</v>
      </c>
      <c r="AK90" s="468" t="s">
        <v>110</v>
      </c>
      <c r="AL90" s="163">
        <f>AL18</f>
        <v>0.34747</v>
      </c>
      <c r="AM90" s="163">
        <f>AM18</f>
        <v>0.36137000000000002</v>
      </c>
      <c r="AN90" s="167">
        <f>(AL90*AL77+AM77*AM90)/AN77</f>
        <v>0.3532709302346882</v>
      </c>
    </row>
    <row r="91" spans="4:43" hidden="1">
      <c r="D91" s="58" t="str">
        <f>"9."&amp;B91</f>
        <v>9.</v>
      </c>
      <c r="E91" s="56" t="s">
        <v>96</v>
      </c>
      <c r="F91" s="470" t="s">
        <v>110</v>
      </c>
      <c r="G91" s="65">
        <f>IF(G$13&gt;0,SUMPRODUCT(H91:S91,H$13:S$13)/G$13,)</f>
        <v>2.5189508075755573</v>
      </c>
      <c r="H91" s="66">
        <v>2.4551500000000002</v>
      </c>
      <c r="I91" s="66">
        <f t="shared" ref="I91:M92" si="36">H91</f>
        <v>2.4551500000000002</v>
      </c>
      <c r="J91" s="66">
        <f t="shared" si="36"/>
        <v>2.4551500000000002</v>
      </c>
      <c r="K91" s="66">
        <f t="shared" si="36"/>
        <v>2.4551500000000002</v>
      </c>
      <c r="L91" s="66">
        <f t="shared" si="36"/>
        <v>2.4551500000000002</v>
      </c>
      <c r="M91" s="66">
        <f t="shared" si="36"/>
        <v>2.4551500000000002</v>
      </c>
      <c r="N91" s="66">
        <v>2.5842000000000001</v>
      </c>
      <c r="O91" s="66">
        <f t="shared" ref="O91:S92" si="37">N91</f>
        <v>2.5842000000000001</v>
      </c>
      <c r="P91" s="66">
        <f t="shared" si="37"/>
        <v>2.5842000000000001</v>
      </c>
      <c r="Q91" s="66">
        <f t="shared" si="37"/>
        <v>2.5842000000000001</v>
      </c>
      <c r="R91" s="66">
        <f t="shared" si="37"/>
        <v>2.5842000000000001</v>
      </c>
      <c r="S91" s="66">
        <f t="shared" si="37"/>
        <v>2.5842000000000001</v>
      </c>
      <c r="T91" s="152"/>
      <c r="U91" s="152"/>
    </row>
    <row r="92" spans="4:43" hidden="1">
      <c r="D92" s="58" t="str">
        <f>"9."&amp;B92</f>
        <v>9.</v>
      </c>
      <c r="E92" s="56" t="s">
        <v>98</v>
      </c>
      <c r="F92" s="470" t="s">
        <v>110</v>
      </c>
      <c r="G92" s="65">
        <f>IF(G$14&gt;0,SUMPRODUCT(H92:S92,H$14:S$14)/G$14,)</f>
        <v>1.379453694786855</v>
      </c>
      <c r="H92" s="66">
        <v>1.3449800000000001</v>
      </c>
      <c r="I92" s="66">
        <f t="shared" si="36"/>
        <v>1.3449800000000001</v>
      </c>
      <c r="J92" s="66">
        <f t="shared" si="36"/>
        <v>1.3449800000000001</v>
      </c>
      <c r="K92" s="66">
        <f t="shared" si="36"/>
        <v>1.3449800000000001</v>
      </c>
      <c r="L92" s="66">
        <f t="shared" si="36"/>
        <v>1.3449800000000001</v>
      </c>
      <c r="M92" s="66">
        <f t="shared" si="36"/>
        <v>1.3449800000000001</v>
      </c>
      <c r="N92" s="66">
        <v>1.4147099999999999</v>
      </c>
      <c r="O92" s="66">
        <f t="shared" si="37"/>
        <v>1.4147099999999999</v>
      </c>
      <c r="P92" s="66">
        <f t="shared" si="37"/>
        <v>1.4147099999999999</v>
      </c>
      <c r="Q92" s="66">
        <f t="shared" si="37"/>
        <v>1.4147099999999999</v>
      </c>
      <c r="R92" s="66">
        <f t="shared" si="37"/>
        <v>1.4147099999999999</v>
      </c>
      <c r="S92" s="66">
        <f t="shared" si="37"/>
        <v>1.4147099999999999</v>
      </c>
      <c r="T92" s="152"/>
      <c r="U92" s="152"/>
    </row>
    <row r="93" spans="4:43" ht="47.25" hidden="1" customHeight="1">
      <c r="D93"/>
      <c r="E93" s="114" t="s">
        <v>155</v>
      </c>
      <c r="F93" s="109"/>
      <c r="G93" s="214">
        <f>SUM(H93:S93)</f>
        <v>-1313761.9438710327</v>
      </c>
      <c r="H93" s="116">
        <f>H94+H95+H96</f>
        <v>170479.05740582573</v>
      </c>
      <c r="I93" s="116">
        <f t="shared" ref="I93:S93" si="38">I94+I95+I96</f>
        <v>156440.78919164234</v>
      </c>
      <c r="J93" s="116">
        <f t="shared" si="38"/>
        <v>198865.04443326895</v>
      </c>
      <c r="K93" s="116">
        <f t="shared" si="38"/>
        <v>-3206891.1392241591</v>
      </c>
      <c r="L93" s="116">
        <f t="shared" si="38"/>
        <v>1990323.2809364712</v>
      </c>
      <c r="M93" s="116">
        <f t="shared" si="38"/>
        <v>-549601.52220031584</v>
      </c>
      <c r="N93" s="116">
        <f t="shared" si="38"/>
        <v>-162763.01984677592</v>
      </c>
      <c r="O93" s="116">
        <f t="shared" si="38"/>
        <v>-126087.25823720179</v>
      </c>
      <c r="P93" s="116">
        <f t="shared" si="38"/>
        <v>-110937.39539023059</v>
      </c>
      <c r="Q93" s="116">
        <f t="shared" si="38"/>
        <v>44740.696904000644</v>
      </c>
      <c r="R93" s="116">
        <f t="shared" si="38"/>
        <v>99413.289084396296</v>
      </c>
      <c r="S93" s="116">
        <f t="shared" si="38"/>
        <v>182256.23307204575</v>
      </c>
      <c r="T93" s="208"/>
      <c r="U93" s="208"/>
      <c r="AJ93" s="114" t="s">
        <v>155</v>
      </c>
      <c r="AK93" s="35" t="s">
        <v>34</v>
      </c>
      <c r="AL93" s="159"/>
      <c r="AM93" s="159"/>
      <c r="AN93" s="159"/>
    </row>
    <row r="94" spans="4:43" hidden="1">
      <c r="D94" s="112"/>
      <c r="E94" s="56" t="s">
        <v>96</v>
      </c>
      <c r="F94" s="470"/>
      <c r="G94" s="55">
        <f>SUM(H94:S94)</f>
        <v>-1298742.5279845779</v>
      </c>
      <c r="H94" s="57">
        <f>(H$87+H91+H$89+H$18-H74)*(H16-H13)</f>
        <v>-41601.163370885843</v>
      </c>
      <c r="I94" s="57">
        <f t="shared" ref="I94:S95" si="39">(I$87+I91+I$89+I$18-I74)*(I16-I13)</f>
        <v>-4772.7412538663111</v>
      </c>
      <c r="J94" s="57">
        <f t="shared" si="39"/>
        <v>25859.88961309371</v>
      </c>
      <c r="K94" s="57">
        <f t="shared" si="39"/>
        <v>-737788.53716061218</v>
      </c>
      <c r="L94" s="57">
        <f>(L$87+L91+L$89+L$18-L74)*(L16-L13)</f>
        <v>-126041.00060318335</v>
      </c>
      <c r="M94" s="57">
        <f t="shared" si="39"/>
        <v>-384747.88470134547</v>
      </c>
      <c r="N94" s="57">
        <f t="shared" si="39"/>
        <v>-12277.17709071949</v>
      </c>
      <c r="O94" s="57">
        <f t="shared" si="39"/>
        <v>-1532.5201128305416</v>
      </c>
      <c r="P94" s="57">
        <f t="shared" si="39"/>
        <v>-7.0585932097515549</v>
      </c>
      <c r="Q94" s="57">
        <f t="shared" si="39"/>
        <v>-447.45310397576708</v>
      </c>
      <c r="R94" s="57">
        <f t="shared" si="39"/>
        <v>-5926.6204818650422</v>
      </c>
      <c r="S94" s="57">
        <f t="shared" si="39"/>
        <v>-9460.2611251778653</v>
      </c>
      <c r="T94" s="147"/>
      <c r="U94" s="147"/>
      <c r="AJ94" s="56" t="s">
        <v>96</v>
      </c>
      <c r="AK94" s="470"/>
      <c r="AL94" s="159">
        <f>(AL$84+AL88+AL$86+AL90-AL82)*(AL78-AL75)</f>
        <v>18.241514517415688</v>
      </c>
      <c r="AM94" s="159">
        <f>(AM$84+AM88+AM$86+AM90-AM82)*(AM78-AM75)</f>
        <v>-0.46843220673033881</v>
      </c>
      <c r="AN94" s="159">
        <f>SUM(AL94:AM94)</f>
        <v>17.77308231068535</v>
      </c>
      <c r="AO94" s="136">
        <f>G94</f>
        <v>-1298742.5279845779</v>
      </c>
    </row>
    <row r="95" spans="4:43" hidden="1">
      <c r="D95" s="112"/>
      <c r="E95" s="56" t="s">
        <v>98</v>
      </c>
      <c r="F95" s="470"/>
      <c r="G95" s="55">
        <f>SUM(H95:S95)</f>
        <v>-14679.796586455941</v>
      </c>
      <c r="H95" s="57">
        <f>(H$87+H92+H$89+H$18-H75)*(H17-H14)</f>
        <v>3176.5197767121608</v>
      </c>
      <c r="I95" s="57">
        <f t="shared" si="39"/>
        <v>3097.1844455078158</v>
      </c>
      <c r="J95" s="57">
        <f t="shared" si="39"/>
        <v>9060.4063201754761</v>
      </c>
      <c r="K95" s="57">
        <f t="shared" si="39"/>
        <v>-67367.38756354725</v>
      </c>
      <c r="L95" s="57">
        <f t="shared" si="39"/>
        <v>42187.975039654695</v>
      </c>
      <c r="M95" s="57">
        <f t="shared" si="39"/>
        <v>-4321.8579989702212</v>
      </c>
      <c r="N95" s="57">
        <f t="shared" si="39"/>
        <v>-3585.2327560579447</v>
      </c>
      <c r="O95" s="57">
        <f t="shared" si="39"/>
        <v>-2346.0561243712173</v>
      </c>
      <c r="P95" s="57">
        <f t="shared" si="39"/>
        <v>-2575.4827970205583</v>
      </c>
      <c r="Q95" s="57">
        <f t="shared" si="39"/>
        <v>1249.5180079761967</v>
      </c>
      <c r="R95" s="57">
        <f t="shared" si="39"/>
        <v>2361.374866261614</v>
      </c>
      <c r="S95" s="57">
        <f t="shared" si="39"/>
        <v>4383.2421972232987</v>
      </c>
      <c r="T95" s="147"/>
      <c r="U95" s="147"/>
      <c r="AJ95" s="56" t="s">
        <v>98</v>
      </c>
      <c r="AK95" s="470"/>
      <c r="AL95" s="159">
        <f>(AL$84+AL89+AL$86+AL90-AL83)*(AL79-AL76)</f>
        <v>1.3054992596950155</v>
      </c>
      <c r="AM95" s="159">
        <f>(AM$84+AM89+AM$86+AM90-AM83)*(AM79-AM76)</f>
        <v>2.7133391138164558</v>
      </c>
      <c r="AN95" s="159">
        <f>SUM(AL95:AM95)</f>
        <v>4.0188383735114712</v>
      </c>
      <c r="AO95" s="136">
        <f>G95</f>
        <v>-14679.796586455941</v>
      </c>
    </row>
    <row r="96" spans="4:43" ht="54.75" hidden="1" customHeight="1">
      <c r="D96"/>
      <c r="E96" s="54" t="s">
        <v>149</v>
      </c>
      <c r="F96" s="470" t="s">
        <v>117</v>
      </c>
      <c r="G96" s="113">
        <f>SUM(H96:S96)</f>
        <v>-339.6192999985069</v>
      </c>
      <c r="H96" s="113">
        <f>H83-H12*H68</f>
        <v>208903.70099999942</v>
      </c>
      <c r="I96" s="113">
        <f t="shared" ref="I96:S96" si="40">I83-I12*I68</f>
        <v>158116.34600000083</v>
      </c>
      <c r="J96" s="113">
        <f t="shared" si="40"/>
        <v>163944.74849999975</v>
      </c>
      <c r="K96" s="113">
        <f t="shared" si="40"/>
        <v>-2401735.2144999998</v>
      </c>
      <c r="L96" s="113">
        <f t="shared" si="40"/>
        <v>2074176.3064999999</v>
      </c>
      <c r="M96" s="113">
        <f t="shared" si="40"/>
        <v>-160531.77950000018</v>
      </c>
      <c r="N96" s="113">
        <f t="shared" si="40"/>
        <v>-146900.60999999847</v>
      </c>
      <c r="O96" s="113">
        <f t="shared" si="40"/>
        <v>-122208.68200000003</v>
      </c>
      <c r="P96" s="113">
        <f t="shared" si="40"/>
        <v>-108354.85400000028</v>
      </c>
      <c r="Q96" s="113">
        <f t="shared" si="40"/>
        <v>43938.632000000216</v>
      </c>
      <c r="R96" s="113">
        <f t="shared" si="40"/>
        <v>102978.53469999973</v>
      </c>
      <c r="S96" s="113">
        <f t="shared" si="40"/>
        <v>187333.25200000033</v>
      </c>
      <c r="T96" s="209"/>
      <c r="U96" s="209"/>
      <c r="AJ96" s="54" t="s">
        <v>149</v>
      </c>
      <c r="AK96" s="35" t="s">
        <v>34</v>
      </c>
    </row>
    <row r="97" spans="4:37" hidden="1">
      <c r="D97"/>
      <c r="E97" s="54"/>
      <c r="F97" s="54"/>
      <c r="G97" s="54"/>
      <c r="H97" s="54"/>
      <c r="I97" s="54"/>
      <c r="J97" s="54"/>
      <c r="K97" s="54"/>
      <c r="L97" s="54"/>
      <c r="M97" s="54"/>
      <c r="N97" s="54"/>
      <c r="O97" s="54"/>
      <c r="P97" s="54"/>
      <c r="Q97" s="54"/>
      <c r="R97" s="54"/>
      <c r="S97" s="54"/>
      <c r="T97" s="210"/>
      <c r="U97" s="210"/>
    </row>
    <row r="98" spans="4:37" ht="55.5" hidden="1" customHeight="1">
      <c r="D98"/>
      <c r="E98" s="54" t="s">
        <v>149</v>
      </c>
      <c r="F98" s="470" t="s">
        <v>117</v>
      </c>
      <c r="G98" s="113">
        <f>SUM(H98:S98)</f>
        <v>-583.97036699857563</v>
      </c>
      <c r="H98" s="39">
        <f>H83-H81*H68</f>
        <v>211614.23467000015</v>
      </c>
      <c r="I98" s="39">
        <f t="shared" ref="I98:S98" si="41">I83-I81*I68</f>
        <v>162126.85684000049</v>
      </c>
      <c r="J98" s="39">
        <f t="shared" si="41"/>
        <v>161150.8076299997</v>
      </c>
      <c r="K98" s="39">
        <f t="shared" si="41"/>
        <v>-2397483.5653499998</v>
      </c>
      <c r="L98" s="39">
        <f t="shared" si="41"/>
        <v>2073751.142523</v>
      </c>
      <c r="M98" s="39">
        <f t="shared" si="41"/>
        <v>-158972.5393000003</v>
      </c>
      <c r="N98" s="39">
        <f t="shared" si="41"/>
        <v>-151594.44151999895</v>
      </c>
      <c r="O98" s="39">
        <f t="shared" si="41"/>
        <v>-124640.3579599997</v>
      </c>
      <c r="P98" s="39">
        <f t="shared" si="41"/>
        <v>-108533.79220000003</v>
      </c>
      <c r="Q98" s="39">
        <f t="shared" si="41"/>
        <v>47336.574239999987</v>
      </c>
      <c r="R98" s="39">
        <f t="shared" si="41"/>
        <v>101923.74445999973</v>
      </c>
      <c r="S98" s="39">
        <f t="shared" si="41"/>
        <v>182737.36560000014</v>
      </c>
      <c r="V98" s="39">
        <f t="shared" ref="V98:AH98" ca="1" si="42">V15*V68-V83</f>
        <v>0</v>
      </c>
      <c r="W98" s="39" t="e">
        <f t="shared" ca="1" si="42"/>
        <v>#NAME?</v>
      </c>
      <c r="X98" s="39" t="e">
        <f t="shared" ca="1" si="42"/>
        <v>#NAME?</v>
      </c>
      <c r="Y98" s="39" t="e">
        <f t="shared" ca="1" si="42"/>
        <v>#NAME?</v>
      </c>
      <c r="Z98" s="39" t="e">
        <f t="shared" ca="1" si="42"/>
        <v>#NAME?</v>
      </c>
      <c r="AA98" s="39" t="e">
        <f t="shared" ca="1" si="42"/>
        <v>#NAME?</v>
      </c>
      <c r="AB98" s="39" t="e">
        <f t="shared" ca="1" si="42"/>
        <v>#NAME?</v>
      </c>
      <c r="AC98" s="39" t="e">
        <f t="shared" ca="1" si="42"/>
        <v>#NAME?</v>
      </c>
      <c r="AD98" s="39" t="e">
        <f t="shared" ca="1" si="42"/>
        <v>#NAME?</v>
      </c>
      <c r="AE98" s="39" t="e">
        <f t="shared" ca="1" si="42"/>
        <v>#NAME?</v>
      </c>
      <c r="AF98" s="39" t="e">
        <f t="shared" ca="1" si="42"/>
        <v>#NAME?</v>
      </c>
      <c r="AG98" s="39" t="e">
        <f t="shared" ca="1" si="42"/>
        <v>#NAME?</v>
      </c>
      <c r="AH98" s="39" t="e">
        <f t="shared" ca="1" si="42"/>
        <v>#NAME?</v>
      </c>
    </row>
    <row r="99" spans="4:37" hidden="1">
      <c r="G99" s="136"/>
    </row>
    <row r="100" spans="4:37" hidden="1">
      <c r="G100" s="136">
        <f ca="1">SUM(H100:S100)</f>
        <v>-1307016.0932182637</v>
      </c>
      <c r="H100" s="136">
        <f t="shared" ref="H100:S100" ca="1" si="43">(H15-H12)*(H87-H68)</f>
        <v>-38792.191844173627</v>
      </c>
      <c r="I100" s="136">
        <f t="shared" ca="1" si="43"/>
        <v>-1677.552768358534</v>
      </c>
      <c r="J100" s="136">
        <f t="shared" ca="1" si="43"/>
        <v>35185.445453269909</v>
      </c>
      <c r="K100" s="136">
        <f t="shared" ca="1" si="43"/>
        <v>-805626.83824415924</v>
      </c>
      <c r="L100" s="136">
        <f t="shared" ca="1" si="43"/>
        <v>-83748.789473528595</v>
      </c>
      <c r="M100" s="136">
        <f t="shared" ca="1" si="43"/>
        <v>-382261.45181530924</v>
      </c>
      <c r="N100" s="136">
        <f t="shared" ca="1" si="43"/>
        <v>-15473.254358777585</v>
      </c>
      <c r="O100" s="136">
        <f t="shared" ca="1" si="43"/>
        <v>-3905.542001201673</v>
      </c>
      <c r="P100" s="136">
        <f t="shared" ca="1" si="43"/>
        <v>-2688.6140062303198</v>
      </c>
      <c r="Q100" s="136">
        <f t="shared" ca="1" si="43"/>
        <v>806.22404800047821</v>
      </c>
      <c r="R100" s="136">
        <f t="shared" ca="1" si="43"/>
        <v>-3682.8918397954449</v>
      </c>
      <c r="S100" s="136">
        <f t="shared" ca="1" si="43"/>
        <v>-5150.6363679996202</v>
      </c>
      <c r="T100" s="136"/>
      <c r="U100" s="136"/>
      <c r="V100" s="136">
        <f t="shared" ref="V100:AH100" ca="1" si="44">(V15-V12)*(V87-V68)</f>
        <v>0</v>
      </c>
      <c r="W100" s="136" t="e">
        <f t="shared" ca="1" si="44"/>
        <v>#NAME?</v>
      </c>
      <c r="X100" s="136" t="e">
        <f t="shared" ca="1" si="44"/>
        <v>#NAME?</v>
      </c>
      <c r="Y100" s="136" t="e">
        <f t="shared" ca="1" si="44"/>
        <v>#NAME?</v>
      </c>
      <c r="Z100" s="136" t="e">
        <f t="shared" ca="1" si="44"/>
        <v>#NAME?</v>
      </c>
      <c r="AA100" s="136" t="e">
        <f t="shared" ca="1" si="44"/>
        <v>#NAME?</v>
      </c>
      <c r="AB100" s="136" t="e">
        <f t="shared" ca="1" si="44"/>
        <v>#NAME?</v>
      </c>
      <c r="AC100" s="136" t="e">
        <f t="shared" ca="1" si="44"/>
        <v>#NAME?</v>
      </c>
      <c r="AD100" s="136" t="e">
        <f t="shared" ca="1" si="44"/>
        <v>#NAME?</v>
      </c>
      <c r="AE100" s="136" t="e">
        <f t="shared" ca="1" si="44"/>
        <v>#NAME?</v>
      </c>
      <c r="AF100" s="136" t="e">
        <f t="shared" ca="1" si="44"/>
        <v>#NAME?</v>
      </c>
      <c r="AG100" s="136" t="e">
        <f t="shared" ca="1" si="44"/>
        <v>#NAME?</v>
      </c>
      <c r="AH100" s="136" t="e">
        <f t="shared" ca="1" si="44"/>
        <v>#NAME?</v>
      </c>
      <c r="AI100" s="136"/>
      <c r="AJ100" s="136"/>
      <c r="AK100" s="136"/>
    </row>
    <row r="101" spans="4:37" hidden="1"/>
    <row r="102" spans="4:37" hidden="1">
      <c r="G102" s="115">
        <f>SUM(H102:S102)</f>
        <v>70008622.270366982</v>
      </c>
      <c r="H102" s="39">
        <f>H81*H68</f>
        <v>7270403.7253299998</v>
      </c>
      <c r="I102" s="39">
        <f t="shared" ref="I102:S102" si="45">I81*I68</f>
        <v>5828998.2931599999</v>
      </c>
      <c r="J102" s="39">
        <f t="shared" si="45"/>
        <v>4786488.4823700003</v>
      </c>
      <c r="K102" s="39">
        <f t="shared" si="45"/>
        <v>5185389.26535</v>
      </c>
      <c r="L102" s="39">
        <f t="shared" si="45"/>
        <v>6463552.1874770001</v>
      </c>
      <c r="M102" s="39">
        <f t="shared" si="45"/>
        <v>5185362.0692999996</v>
      </c>
      <c r="N102" s="39">
        <f t="shared" si="45"/>
        <v>6366417.7315199999</v>
      </c>
      <c r="O102" s="39">
        <f t="shared" si="45"/>
        <v>6432340.4479599996</v>
      </c>
      <c r="P102" s="39">
        <f t="shared" si="45"/>
        <v>5264540.7821999993</v>
      </c>
      <c r="Q102" s="39">
        <f t="shared" si="45"/>
        <v>5226871.4657600001</v>
      </c>
      <c r="R102" s="39">
        <f t="shared" si="45"/>
        <v>6083898.2555400003</v>
      </c>
      <c r="S102" s="39">
        <f t="shared" si="45"/>
        <v>5914359.5643999996</v>
      </c>
    </row>
    <row r="103" spans="4:37" hidden="1"/>
    <row r="104" spans="4:37" hidden="1">
      <c r="G104" s="115">
        <f>SUM(H104:S104)</f>
        <v>70008377.91929999</v>
      </c>
      <c r="H104" s="39">
        <f>H12*H68</f>
        <v>7273114.2590000005</v>
      </c>
      <c r="I104" s="39">
        <f t="shared" ref="I104:S104" si="46">I12*I68</f>
        <v>5833008.8039999995</v>
      </c>
      <c r="J104" s="39">
        <f t="shared" si="46"/>
        <v>4783694.5415000003</v>
      </c>
      <c r="K104" s="39">
        <f t="shared" si="46"/>
        <v>5189640.9145</v>
      </c>
      <c r="L104" s="39">
        <f t="shared" si="46"/>
        <v>6463127.0235000001</v>
      </c>
      <c r="M104" s="39">
        <f t="shared" si="46"/>
        <v>5186921.3094999995</v>
      </c>
      <c r="N104" s="39">
        <f t="shared" si="46"/>
        <v>6361723.8999999994</v>
      </c>
      <c r="O104" s="39">
        <f t="shared" si="46"/>
        <v>6429908.7719999999</v>
      </c>
      <c r="P104" s="39">
        <f t="shared" si="46"/>
        <v>5264361.8439999996</v>
      </c>
      <c r="Q104" s="39">
        <f t="shared" si="46"/>
        <v>5230269.4079999998</v>
      </c>
      <c r="R104" s="39">
        <f t="shared" si="46"/>
        <v>6082843.4653000003</v>
      </c>
      <c r="S104" s="39">
        <f t="shared" si="46"/>
        <v>5909763.6779999994</v>
      </c>
    </row>
    <row r="105" spans="4:37" hidden="1">
      <c r="G105" s="136">
        <f>G83-G104</f>
        <v>-339.61929997801781</v>
      </c>
    </row>
    <row r="106" spans="4:37" hidden="1"/>
    <row r="107" spans="4:37" hidden="1">
      <c r="G107" s="136">
        <f>G94+G95+G96</f>
        <v>-1313761.9438710324</v>
      </c>
    </row>
    <row r="108" spans="4:37" hidden="1"/>
    <row r="109" spans="4:37" hidden="1"/>
    <row r="110" spans="4:37" hidden="1"/>
    <row r="111" spans="4:37" hidden="1"/>
    <row r="112" spans="4:37" hidden="1">
      <c r="H112" s="181"/>
    </row>
    <row r="113" spans="5:40" hidden="1"/>
    <row r="114" spans="5:40" hidden="1">
      <c r="E114" s="555" t="s">
        <v>4</v>
      </c>
      <c r="F114" s="556" t="s">
        <v>49</v>
      </c>
      <c r="G114" s="567" t="s">
        <v>412</v>
      </c>
      <c r="H114" s="567"/>
      <c r="I114" s="567"/>
      <c r="J114" s="567"/>
      <c r="K114" s="567"/>
      <c r="L114" s="567"/>
      <c r="M114" s="567"/>
      <c r="N114" s="567"/>
      <c r="O114" s="567"/>
      <c r="P114" s="567"/>
      <c r="Q114" s="567"/>
      <c r="R114" s="567"/>
      <c r="S114" s="567"/>
      <c r="T114" s="469"/>
      <c r="U114" s="196"/>
      <c r="V114" s="194"/>
      <c r="W114" s="194"/>
      <c r="X114" s="194"/>
      <c r="Y114" s="194"/>
      <c r="Z114" s="194"/>
      <c r="AA114" s="194"/>
      <c r="AB114" s="194"/>
      <c r="AC114" s="194"/>
      <c r="AD114" s="194"/>
      <c r="AE114" s="194"/>
      <c r="AF114" s="194"/>
      <c r="AG114" s="194"/>
      <c r="AH114" s="195"/>
    </row>
    <row r="115" spans="5:40" hidden="1">
      <c r="E115" s="555"/>
      <c r="F115" s="556"/>
      <c r="G115" s="555" t="s">
        <v>136</v>
      </c>
      <c r="H115" s="555"/>
      <c r="I115" s="555"/>
      <c r="J115" s="555"/>
      <c r="K115" s="555"/>
      <c r="L115" s="555"/>
      <c r="M115" s="555"/>
      <c r="N115" s="555"/>
      <c r="O115" s="555"/>
      <c r="P115" s="555"/>
      <c r="Q115" s="555"/>
      <c r="R115" s="555"/>
      <c r="S115" s="555"/>
      <c r="T115" s="468"/>
      <c r="U115" s="468"/>
      <c r="V115" s="555" t="s">
        <v>91</v>
      </c>
      <c r="W115" s="555"/>
      <c r="X115" s="555"/>
      <c r="Y115" s="555"/>
      <c r="Z115" s="555"/>
      <c r="AA115" s="555"/>
      <c r="AB115" s="555"/>
      <c r="AC115" s="555"/>
      <c r="AD115" s="555"/>
      <c r="AE115" s="555"/>
      <c r="AF115" s="555"/>
      <c r="AG115" s="555"/>
      <c r="AH115" s="555"/>
    </row>
    <row r="116" spans="5:40" ht="22.5" hidden="1">
      <c r="E116" s="555"/>
      <c r="F116" s="556"/>
      <c r="G116" s="468" t="s">
        <v>92</v>
      </c>
      <c r="H116" s="468" t="s">
        <v>392</v>
      </c>
      <c r="I116" s="468" t="s">
        <v>393</v>
      </c>
      <c r="J116" s="468" t="s">
        <v>394</v>
      </c>
      <c r="K116" s="468" t="s">
        <v>395</v>
      </c>
      <c r="L116" s="468" t="s">
        <v>396</v>
      </c>
      <c r="M116" s="468" t="s">
        <v>397</v>
      </c>
      <c r="N116" s="468" t="s">
        <v>398</v>
      </c>
      <c r="O116" s="468" t="s">
        <v>399</v>
      </c>
      <c r="P116" s="468" t="s">
        <v>400</v>
      </c>
      <c r="Q116" s="468" t="s">
        <v>401</v>
      </c>
      <c r="R116" s="468" t="s">
        <v>402</v>
      </c>
      <c r="S116" s="468" t="s">
        <v>403</v>
      </c>
      <c r="T116" s="468"/>
      <c r="U116" s="468"/>
      <c r="V116" s="468" t="str">
        <f>G116</f>
        <v>ИТОГО год</v>
      </c>
      <c r="W116" s="468" t="s">
        <v>118</v>
      </c>
      <c r="X116" s="468" t="s">
        <v>119</v>
      </c>
      <c r="Y116" s="468" t="s">
        <v>120</v>
      </c>
      <c r="Z116" s="468" t="s">
        <v>121</v>
      </c>
      <c r="AA116" s="468" t="s">
        <v>122</v>
      </c>
      <c r="AB116" s="468" t="s">
        <v>123</v>
      </c>
      <c r="AC116" s="468" t="s">
        <v>124</v>
      </c>
      <c r="AD116" s="468" t="s">
        <v>125</v>
      </c>
      <c r="AE116" s="468" t="s">
        <v>126</v>
      </c>
      <c r="AF116" s="468" t="s">
        <v>127</v>
      </c>
      <c r="AG116" s="468" t="s">
        <v>128</v>
      </c>
      <c r="AH116" s="468" t="s">
        <v>129</v>
      </c>
      <c r="AJ116" s="230"/>
      <c r="AK116" s="468"/>
      <c r="AL116" s="468" t="s">
        <v>404</v>
      </c>
      <c r="AM116" s="468" t="s">
        <v>405</v>
      </c>
      <c r="AN116" s="156" t="s">
        <v>73</v>
      </c>
    </row>
    <row r="117" spans="5:40" ht="72" hidden="1" customHeight="1">
      <c r="E117" s="157" t="s">
        <v>93</v>
      </c>
      <c r="F117" s="158" t="s">
        <v>167</v>
      </c>
      <c r="G117" s="182">
        <f t="shared" ref="G117:G122" si="47">SUM(H117:S117)</f>
        <v>75770.000000000015</v>
      </c>
      <c r="H117" s="182">
        <f>H118+H119</f>
        <v>8023</v>
      </c>
      <c r="I117" s="182">
        <f t="shared" ref="I117:S117" si="48">I118+I119</f>
        <v>6434.4000000000005</v>
      </c>
      <c r="J117" s="182">
        <f t="shared" si="48"/>
        <v>5276.9000000000005</v>
      </c>
      <c r="K117" s="182">
        <f t="shared" si="48"/>
        <v>5724.7</v>
      </c>
      <c r="L117" s="182">
        <f t="shared" si="48"/>
        <v>7129.4999999999991</v>
      </c>
      <c r="M117" s="182">
        <f t="shared" si="48"/>
        <v>5721.7</v>
      </c>
      <c r="N117" s="182">
        <f t="shared" si="48"/>
        <v>6755.0000000000009</v>
      </c>
      <c r="O117" s="182">
        <f t="shared" si="48"/>
        <v>6827.4</v>
      </c>
      <c r="P117" s="182">
        <f t="shared" si="48"/>
        <v>5589.8</v>
      </c>
      <c r="Q117" s="182">
        <f t="shared" si="48"/>
        <v>5553.6</v>
      </c>
      <c r="R117" s="182">
        <f t="shared" si="48"/>
        <v>6458.9000000000005</v>
      </c>
      <c r="S117" s="182">
        <f t="shared" si="48"/>
        <v>6275.1</v>
      </c>
      <c r="T117" s="182"/>
      <c r="U117" s="182"/>
      <c r="V117" s="468"/>
      <c r="W117" s="468"/>
      <c r="X117" s="468"/>
      <c r="Y117" s="468"/>
      <c r="Z117" s="468"/>
      <c r="AA117" s="468"/>
      <c r="AB117" s="468"/>
      <c r="AC117" s="468"/>
      <c r="AD117" s="468"/>
      <c r="AE117" s="468"/>
      <c r="AF117" s="468"/>
      <c r="AG117" s="468"/>
      <c r="AH117" s="468"/>
      <c r="AJ117" s="157" t="s">
        <v>93</v>
      </c>
      <c r="AK117" s="158" t="s">
        <v>167</v>
      </c>
      <c r="AL117" s="188">
        <f>SUM(AL118:AL119)</f>
        <v>38310.199999999997</v>
      </c>
      <c r="AM117" s="188">
        <f>SUM(AM118:AM119)</f>
        <v>37459.800000000003</v>
      </c>
      <c r="AN117" s="188">
        <f>SUM(AN118:AN119)</f>
        <v>75770</v>
      </c>
    </row>
    <row r="118" spans="5:40" hidden="1">
      <c r="E118" s="160" t="s">
        <v>96</v>
      </c>
      <c r="F118" s="158" t="s">
        <v>167</v>
      </c>
      <c r="G118" s="182">
        <f t="shared" si="47"/>
        <v>74442.330861459734</v>
      </c>
      <c r="H118" s="188">
        <f>H13/1000</f>
        <v>7882.4181140489827</v>
      </c>
      <c r="I118" s="188">
        <f t="shared" ref="I118:S119" si="49">I13/1000</f>
        <v>6321.6541334957965</v>
      </c>
      <c r="J118" s="188">
        <f t="shared" si="49"/>
        <v>5184.4362639941519</v>
      </c>
      <c r="K118" s="188">
        <f t="shared" si="49"/>
        <v>5624.3897516510297</v>
      </c>
      <c r="L118" s="188">
        <f t="shared" si="49"/>
        <v>7004.5743417814056</v>
      </c>
      <c r="M118" s="188">
        <f t="shared" si="49"/>
        <v>5621.4423187279153</v>
      </c>
      <c r="N118" s="188">
        <f t="shared" si="49"/>
        <v>6636.636465212624</v>
      </c>
      <c r="O118" s="188">
        <f t="shared" si="49"/>
        <v>6707.7678464237842</v>
      </c>
      <c r="P118" s="188">
        <f t="shared" si="49"/>
        <v>5491.8535178749853</v>
      </c>
      <c r="Q118" s="188">
        <f t="shared" si="49"/>
        <v>5456.2878272694043</v>
      </c>
      <c r="R118" s="188">
        <f t="shared" si="49"/>
        <v>6345.7248357012313</v>
      </c>
      <c r="S118" s="188">
        <f t="shared" si="49"/>
        <v>6165.145445278421</v>
      </c>
      <c r="T118" s="188"/>
      <c r="U118" s="188"/>
      <c r="V118" s="468"/>
      <c r="W118" s="468"/>
      <c r="X118" s="468"/>
      <c r="Y118" s="468"/>
      <c r="Z118" s="468"/>
      <c r="AA118" s="468"/>
      <c r="AB118" s="468"/>
      <c r="AC118" s="468"/>
      <c r="AD118" s="468"/>
      <c r="AE118" s="468"/>
      <c r="AF118" s="468"/>
      <c r="AG118" s="468"/>
      <c r="AH118" s="468"/>
      <c r="AJ118" s="160" t="s">
        <v>96</v>
      </c>
      <c r="AK118" s="158" t="s">
        <v>167</v>
      </c>
      <c r="AL118" s="188">
        <f>SUM(H118:M118)</f>
        <v>37638.914923699282</v>
      </c>
      <c r="AM118" s="188">
        <f>SUM(N118:S118)</f>
        <v>36803.415937760452</v>
      </c>
      <c r="AN118" s="188">
        <f>SUM(AL118:AM118)</f>
        <v>74442.330861459734</v>
      </c>
    </row>
    <row r="119" spans="5:40" hidden="1">
      <c r="E119" s="160" t="s">
        <v>98</v>
      </c>
      <c r="F119" s="158" t="s">
        <v>167</v>
      </c>
      <c r="G119" s="182">
        <f t="shared" si="47"/>
        <v>1327.6691385402701</v>
      </c>
      <c r="H119" s="188">
        <f>H14/1000</f>
        <v>140.58188595101737</v>
      </c>
      <c r="I119" s="188">
        <f t="shared" si="49"/>
        <v>112.7458665042037</v>
      </c>
      <c r="J119" s="188">
        <f t="shared" si="49"/>
        <v>92.463736005848631</v>
      </c>
      <c r="K119" s="188">
        <f t="shared" si="49"/>
        <v>100.31024834897038</v>
      </c>
      <c r="L119" s="188">
        <f t="shared" si="49"/>
        <v>124.92565821859387</v>
      </c>
      <c r="M119" s="188">
        <f t="shared" si="49"/>
        <v>100.25768127208478</v>
      </c>
      <c r="N119" s="188">
        <f t="shared" si="49"/>
        <v>118.36353478737659</v>
      </c>
      <c r="O119" s="188">
        <f t="shared" si="49"/>
        <v>119.6321535762154</v>
      </c>
      <c r="P119" s="188">
        <f t="shared" si="49"/>
        <v>97.946482125015208</v>
      </c>
      <c r="Q119" s="188">
        <f t="shared" si="49"/>
        <v>97.312172730595805</v>
      </c>
      <c r="R119" s="188">
        <f t="shared" si="49"/>
        <v>113.17516429876932</v>
      </c>
      <c r="S119" s="188">
        <f t="shared" si="49"/>
        <v>109.95455472157911</v>
      </c>
      <c r="T119" s="188"/>
      <c r="U119" s="188"/>
      <c r="V119" s="468"/>
      <c r="W119" s="468"/>
      <c r="X119" s="468"/>
      <c r="Y119" s="468"/>
      <c r="Z119" s="468"/>
      <c r="AA119" s="468"/>
      <c r="AB119" s="468"/>
      <c r="AC119" s="468"/>
      <c r="AD119" s="468"/>
      <c r="AE119" s="468"/>
      <c r="AF119" s="468"/>
      <c r="AG119" s="468"/>
      <c r="AH119" s="468"/>
      <c r="AJ119" s="160" t="s">
        <v>98</v>
      </c>
      <c r="AK119" s="158" t="s">
        <v>167</v>
      </c>
      <c r="AL119" s="188">
        <f>SUM(H119:M119)</f>
        <v>671.28507630071874</v>
      </c>
      <c r="AM119" s="188">
        <f>SUM(N119:S119)</f>
        <v>656.38406223955144</v>
      </c>
      <c r="AN119" s="188">
        <f>SUM(AL119:AM119)</f>
        <v>1327.6691385402701</v>
      </c>
    </row>
    <row r="120" spans="5:40" ht="33.75" hidden="1">
      <c r="E120" s="157" t="s">
        <v>100</v>
      </c>
      <c r="F120" s="158" t="s">
        <v>167</v>
      </c>
      <c r="G120" s="183">
        <f t="shared" si="47"/>
        <v>91500.948402000009</v>
      </c>
      <c r="H120" s="182">
        <f t="shared" ref="H120:S120" si="50">H121+H122</f>
        <v>6552.8069999999998</v>
      </c>
      <c r="I120" s="182">
        <f t="shared" si="50"/>
        <v>6367.8679999999995</v>
      </c>
      <c r="J120" s="182">
        <f t="shared" si="50"/>
        <v>6429.7240000000002</v>
      </c>
      <c r="K120" s="182">
        <f t="shared" si="50"/>
        <v>7646.7959999999994</v>
      </c>
      <c r="L120" s="182">
        <f t="shared" si="50"/>
        <v>6841.5550000000003</v>
      </c>
      <c r="M120" s="182">
        <f t="shared" si="50"/>
        <v>19475.823</v>
      </c>
      <c r="N120" s="182">
        <f t="shared" si="50"/>
        <v>7444.9920000000002</v>
      </c>
      <c r="O120" s="182">
        <f t="shared" si="50"/>
        <v>7041.4139999999998</v>
      </c>
      <c r="P120" s="182">
        <f t="shared" si="50"/>
        <v>5728.2759999999998</v>
      </c>
      <c r="Q120" s="182">
        <f t="shared" si="50"/>
        <v>5648.1260000000002</v>
      </c>
      <c r="R120" s="182">
        <f t="shared" si="50"/>
        <v>6225.4749519999996</v>
      </c>
      <c r="S120" s="182">
        <f t="shared" si="50"/>
        <v>6098.0924500000001</v>
      </c>
      <c r="T120" s="182"/>
      <c r="U120" s="182"/>
      <c r="V120" s="468"/>
      <c r="W120" s="468"/>
      <c r="X120" s="468"/>
      <c r="Y120" s="468"/>
      <c r="Z120" s="468"/>
      <c r="AA120" s="468"/>
      <c r="AB120" s="468"/>
      <c r="AC120" s="468"/>
      <c r="AD120" s="468"/>
      <c r="AE120" s="468"/>
      <c r="AF120" s="468"/>
      <c r="AG120" s="468"/>
      <c r="AH120" s="468"/>
      <c r="AJ120" s="157" t="s">
        <v>100</v>
      </c>
      <c r="AK120" s="158" t="s">
        <v>167</v>
      </c>
      <c r="AL120" s="188">
        <f>SUM(AL121:AL122)</f>
        <v>53314.572999999997</v>
      </c>
      <c r="AM120" s="188">
        <f>SUM(AM121:AM122)</f>
        <v>38186.375402000005</v>
      </c>
      <c r="AN120" s="188">
        <f>SUM(AN121:AN122)</f>
        <v>91500.948401999995</v>
      </c>
    </row>
    <row r="121" spans="5:40" hidden="1">
      <c r="E121" s="161" t="s">
        <v>96</v>
      </c>
      <c r="F121" s="158" t="s">
        <v>167</v>
      </c>
      <c r="G121" s="184">
        <f t="shared" si="47"/>
        <v>88292.986499999999</v>
      </c>
      <c r="H121" s="188">
        <f t="shared" ref="H121:S122" si="51">H16/1000</f>
        <v>6290.6859999999997</v>
      </c>
      <c r="I121" s="188">
        <f t="shared" si="51"/>
        <v>6132.1409999999996</v>
      </c>
      <c r="J121" s="188">
        <f t="shared" si="51"/>
        <v>6038.1490000000003</v>
      </c>
      <c r="K121" s="188">
        <f t="shared" si="51"/>
        <v>7385.6639999999998</v>
      </c>
      <c r="L121" s="188">
        <f t="shared" si="51"/>
        <v>6571.759</v>
      </c>
      <c r="M121" s="188">
        <f t="shared" si="51"/>
        <v>19222.781999999999</v>
      </c>
      <c r="N121" s="188">
        <f t="shared" si="51"/>
        <v>7170.6760000000004</v>
      </c>
      <c r="O121" s="188">
        <f t="shared" si="51"/>
        <v>6792.33</v>
      </c>
      <c r="P121" s="188">
        <f t="shared" si="51"/>
        <v>5492.232</v>
      </c>
      <c r="Q121" s="188">
        <f t="shared" si="51"/>
        <v>5403.5540000000001</v>
      </c>
      <c r="R121" s="188">
        <f t="shared" si="51"/>
        <v>5957.6949999999997</v>
      </c>
      <c r="S121" s="188">
        <f t="shared" si="51"/>
        <v>5835.3185000000003</v>
      </c>
      <c r="T121" s="188"/>
      <c r="U121" s="188"/>
      <c r="V121" s="468"/>
      <c r="W121" s="468"/>
      <c r="X121" s="468"/>
      <c r="Y121" s="468"/>
      <c r="Z121" s="468"/>
      <c r="AA121" s="468"/>
      <c r="AB121" s="468"/>
      <c r="AC121" s="468"/>
      <c r="AD121" s="468"/>
      <c r="AE121" s="468"/>
      <c r="AF121" s="468"/>
      <c r="AG121" s="468"/>
      <c r="AH121" s="468"/>
      <c r="AJ121" s="161" t="s">
        <v>96</v>
      </c>
      <c r="AK121" s="158" t="s">
        <v>167</v>
      </c>
      <c r="AL121" s="188">
        <f>SUM(H121:M121)</f>
        <v>51641.180999999997</v>
      </c>
      <c r="AM121" s="188">
        <f>SUM(N121:S121)</f>
        <v>36651.805500000002</v>
      </c>
      <c r="AN121" s="188">
        <f>SUM(AL121:AM121)</f>
        <v>88292.986499999999</v>
      </c>
    </row>
    <row r="122" spans="5:40" hidden="1">
      <c r="E122" s="161" t="s">
        <v>98</v>
      </c>
      <c r="F122" s="158" t="s">
        <v>167</v>
      </c>
      <c r="G122" s="184">
        <f t="shared" si="47"/>
        <v>3207.961902</v>
      </c>
      <c r="H122" s="188">
        <f t="shared" si="51"/>
        <v>262.12099999999998</v>
      </c>
      <c r="I122" s="188">
        <f t="shared" si="51"/>
        <v>235.727</v>
      </c>
      <c r="J122" s="188">
        <f t="shared" si="51"/>
        <v>391.57499999999999</v>
      </c>
      <c r="K122" s="188">
        <f t="shared" si="51"/>
        <v>261.13200000000001</v>
      </c>
      <c r="L122" s="188">
        <f t="shared" si="51"/>
        <v>269.79599999999999</v>
      </c>
      <c r="M122" s="188">
        <f t="shared" si="51"/>
        <v>253.041</v>
      </c>
      <c r="N122" s="188">
        <f t="shared" si="51"/>
        <v>274.31599999999997</v>
      </c>
      <c r="O122" s="188">
        <f t="shared" si="51"/>
        <v>249.084</v>
      </c>
      <c r="P122" s="188">
        <f t="shared" si="51"/>
        <v>236.04400000000001</v>
      </c>
      <c r="Q122" s="188">
        <f t="shared" si="51"/>
        <v>244.572</v>
      </c>
      <c r="R122" s="188">
        <f t="shared" si="51"/>
        <v>267.77995199999998</v>
      </c>
      <c r="S122" s="188">
        <f t="shared" si="51"/>
        <v>262.77395000000001</v>
      </c>
      <c r="T122" s="188"/>
      <c r="U122" s="188"/>
      <c r="V122" s="468"/>
      <c r="W122" s="468"/>
      <c r="X122" s="468"/>
      <c r="Y122" s="468"/>
      <c r="Z122" s="468"/>
      <c r="AA122" s="468"/>
      <c r="AB122" s="468"/>
      <c r="AC122" s="468"/>
      <c r="AD122" s="468"/>
      <c r="AE122" s="468"/>
      <c r="AF122" s="468"/>
      <c r="AG122" s="468"/>
      <c r="AH122" s="468"/>
      <c r="AJ122" s="161" t="s">
        <v>98</v>
      </c>
      <c r="AK122" s="158" t="s">
        <v>167</v>
      </c>
      <c r="AL122" s="188">
        <f>SUM(H122:M122)</f>
        <v>1673.3920000000001</v>
      </c>
      <c r="AM122" s="188">
        <f>SUM(N122:S122)</f>
        <v>1534.569902</v>
      </c>
      <c r="AN122" s="188">
        <f>SUM(AL122:AM122)</f>
        <v>3207.961902</v>
      </c>
    </row>
    <row r="123" spans="5:40" ht="78.75" hidden="1" outlineLevel="1">
      <c r="E123" s="162" t="s">
        <v>102</v>
      </c>
      <c r="F123" s="468" t="s">
        <v>103</v>
      </c>
      <c r="G123" s="185">
        <f>IF(G$12&gt;0,SUMPRODUCT(H123:S123,H$12:S$12)/G$12,)</f>
        <v>0.50546139052395422</v>
      </c>
      <c r="H123" s="180">
        <v>0.49325000000000002</v>
      </c>
      <c r="I123" s="180">
        <v>0.49325000000000002</v>
      </c>
      <c r="J123" s="180">
        <v>0.49325000000000002</v>
      </c>
      <c r="K123" s="180">
        <v>0.49325000000000002</v>
      </c>
      <c r="L123" s="180">
        <v>0.49325000000000002</v>
      </c>
      <c r="M123" s="180">
        <v>0.49325000000000002</v>
      </c>
      <c r="N123" s="180">
        <v>0.51795000000000002</v>
      </c>
      <c r="O123" s="180">
        <v>0.51795000000000002</v>
      </c>
      <c r="P123" s="180">
        <v>0.51795000000000002</v>
      </c>
      <c r="Q123" s="180">
        <v>0.51795000000000002</v>
      </c>
      <c r="R123" s="180">
        <v>0.51795000000000002</v>
      </c>
      <c r="S123" s="180">
        <v>0.51795000000000002</v>
      </c>
      <c r="T123" s="180"/>
      <c r="U123" s="180"/>
      <c r="V123" s="468"/>
      <c r="W123" s="468"/>
      <c r="X123" s="468"/>
      <c r="Y123" s="468"/>
      <c r="Z123" s="468"/>
      <c r="AA123" s="468"/>
      <c r="AB123" s="468"/>
      <c r="AC123" s="468"/>
      <c r="AD123" s="468"/>
      <c r="AE123" s="468"/>
      <c r="AF123" s="468"/>
      <c r="AG123" s="468"/>
      <c r="AH123" s="468"/>
      <c r="AJ123" s="162" t="s">
        <v>102</v>
      </c>
      <c r="AK123" s="468" t="s">
        <v>103</v>
      </c>
      <c r="AL123" s="232">
        <f>M123</f>
        <v>0.49325000000000002</v>
      </c>
      <c r="AM123" s="232">
        <f>N123</f>
        <v>0.51795000000000002</v>
      </c>
      <c r="AN123" s="232">
        <f>AM123</f>
        <v>0.51795000000000002</v>
      </c>
    </row>
    <row r="124" spans="5:40" ht="78.75" hidden="1" outlineLevel="1">
      <c r="E124" s="162" t="s">
        <v>104</v>
      </c>
      <c r="F124" s="468" t="s">
        <v>105</v>
      </c>
      <c r="G124" s="187">
        <f>SUMPRODUCT(H124:S124,H$125:S$125)/SUM(H125:S125)</f>
        <v>209.24936388906667</v>
      </c>
      <c r="H124" s="179">
        <v>206.64270000000002</v>
      </c>
      <c r="I124" s="180">
        <v>206.64270000000002</v>
      </c>
      <c r="J124" s="180">
        <v>206.64270000000002</v>
      </c>
      <c r="K124" s="180">
        <v>206.64270000000002</v>
      </c>
      <c r="L124" s="180">
        <v>206.64270000000002</v>
      </c>
      <c r="M124" s="180">
        <v>206.64270000000002</v>
      </c>
      <c r="N124" s="180">
        <v>211.9152</v>
      </c>
      <c r="O124" s="180">
        <v>211.9152</v>
      </c>
      <c r="P124" s="180">
        <v>211.9152</v>
      </c>
      <c r="Q124" s="180">
        <v>211.9152</v>
      </c>
      <c r="R124" s="180">
        <v>211.9152</v>
      </c>
      <c r="S124" s="180">
        <v>211.9152</v>
      </c>
      <c r="T124" s="180"/>
      <c r="U124" s="180"/>
      <c r="V124" s="468"/>
      <c r="W124" s="468"/>
      <c r="X124" s="468"/>
      <c r="Y124" s="468"/>
      <c r="Z124" s="468"/>
      <c r="AA124" s="468"/>
      <c r="AB124" s="468"/>
      <c r="AC124" s="468"/>
      <c r="AD124" s="468"/>
      <c r="AE124" s="468"/>
      <c r="AF124" s="468"/>
      <c r="AG124" s="468"/>
      <c r="AH124" s="468"/>
      <c r="AJ124" s="162" t="s">
        <v>104</v>
      </c>
      <c r="AK124" s="468" t="s">
        <v>105</v>
      </c>
      <c r="AL124" s="232">
        <f>M124</f>
        <v>206.64270000000002</v>
      </c>
      <c r="AM124" s="232">
        <f>N124</f>
        <v>211.9152</v>
      </c>
      <c r="AN124" s="232">
        <f>G124</f>
        <v>209.24936388906667</v>
      </c>
    </row>
    <row r="125" spans="5:40" ht="67.5" hidden="1" outlineLevel="1">
      <c r="E125" s="162" t="s">
        <v>106</v>
      </c>
      <c r="F125" s="468" t="s">
        <v>107</v>
      </c>
      <c r="G125" s="187">
        <f>SUM(H125:S125)/12</f>
        <v>12628.308333333334</v>
      </c>
      <c r="H125" s="179">
        <v>16045.9</v>
      </c>
      <c r="I125" s="179">
        <v>12868.800000000001</v>
      </c>
      <c r="J125" s="179">
        <v>10553.800000000001</v>
      </c>
      <c r="K125" s="179">
        <v>11449.400000000001</v>
      </c>
      <c r="L125" s="179">
        <v>14258.900000000001</v>
      </c>
      <c r="M125" s="179">
        <v>11443.4</v>
      </c>
      <c r="N125" s="179">
        <v>13510</v>
      </c>
      <c r="O125" s="179">
        <v>13654.8</v>
      </c>
      <c r="P125" s="179">
        <v>11179.6</v>
      </c>
      <c r="Q125" s="179">
        <v>11107.2</v>
      </c>
      <c r="R125" s="179">
        <v>12917.7</v>
      </c>
      <c r="S125" s="179">
        <v>12550.2</v>
      </c>
      <c r="T125" s="179"/>
      <c r="U125" s="179"/>
      <c r="V125" s="170"/>
      <c r="W125" s="170"/>
      <c r="X125" s="170"/>
      <c r="Y125" s="170"/>
      <c r="Z125" s="170"/>
      <c r="AA125" s="170"/>
      <c r="AB125" s="170"/>
      <c r="AC125" s="170"/>
      <c r="AD125" s="170"/>
      <c r="AE125" s="170"/>
      <c r="AF125" s="170"/>
      <c r="AG125" s="170"/>
      <c r="AH125" s="170"/>
      <c r="AJ125" s="162" t="s">
        <v>106</v>
      </c>
      <c r="AK125" s="468" t="s">
        <v>107</v>
      </c>
      <c r="AL125" s="188">
        <f>SUM(H125:M125)/6</f>
        <v>12770.033333333333</v>
      </c>
      <c r="AM125" s="188">
        <f>SUM(N125:S125)/6</f>
        <v>12486.583333333334</v>
      </c>
      <c r="AN125" s="188">
        <f>AVERAGE(H125:S125)</f>
        <v>12628.308333333334</v>
      </c>
    </row>
    <row r="126" spans="5:40" ht="56.25" hidden="1">
      <c r="E126" s="189" t="s">
        <v>109</v>
      </c>
      <c r="F126" s="35" t="s">
        <v>110</v>
      </c>
      <c r="G126" s="190">
        <f>((IF(G117&gt;0,(G123*G117*1000+G124*G125*12)/G117)))/1000</f>
        <v>0.92395928981047892</v>
      </c>
      <c r="H126" s="190">
        <f>((IF(H117&gt;0,(H123*H117*1000+H124*H125)/H117,)))/1000</f>
        <v>0.90653282437118277</v>
      </c>
      <c r="I126" s="190">
        <f t="shared" ref="I126:S126" si="52">((IF(I117&gt;0,(I123*I117*1000+I124*I125)/I117,)))/1000</f>
        <v>0.90653539999999999</v>
      </c>
      <c r="J126" s="190">
        <f t="shared" si="52"/>
        <v>0.9065354000000001</v>
      </c>
      <c r="K126" s="190">
        <f t="shared" si="52"/>
        <v>0.90653539999999999</v>
      </c>
      <c r="L126" s="190">
        <f t="shared" si="52"/>
        <v>0.90653250158215881</v>
      </c>
      <c r="M126" s="190">
        <f>((IF(M117&gt;0,(M123*M117*1000+M124*M125)/M117,)))/1000</f>
        <v>0.90653539999999999</v>
      </c>
      <c r="N126" s="190">
        <f t="shared" si="52"/>
        <v>0.94178039999999985</v>
      </c>
      <c r="O126" s="190">
        <f t="shared" si="52"/>
        <v>0.94178040000000007</v>
      </c>
      <c r="P126" s="190">
        <f t="shared" si="52"/>
        <v>0.94178039999999996</v>
      </c>
      <c r="Q126" s="190">
        <f t="shared" si="52"/>
        <v>0.94178039999999996</v>
      </c>
      <c r="R126" s="190">
        <f t="shared" si="52"/>
        <v>0.94177711902026662</v>
      </c>
      <c r="S126" s="190">
        <f t="shared" si="52"/>
        <v>0.94178039999999996</v>
      </c>
      <c r="T126" s="190"/>
      <c r="U126" s="190"/>
      <c r="V126" s="170"/>
      <c r="W126" s="170"/>
      <c r="X126" s="170"/>
      <c r="Y126" s="170"/>
      <c r="Z126" s="170"/>
      <c r="AA126" s="170"/>
      <c r="AB126" s="170"/>
      <c r="AC126" s="170"/>
      <c r="AD126" s="170"/>
      <c r="AE126" s="170"/>
      <c r="AF126" s="170"/>
      <c r="AG126" s="170"/>
      <c r="AH126" s="170"/>
      <c r="AJ126" s="189" t="s">
        <v>109</v>
      </c>
      <c r="AK126" s="35" t="s">
        <v>110</v>
      </c>
      <c r="AL126" s="232">
        <f>M126</f>
        <v>0.90653539999999999</v>
      </c>
      <c r="AM126" s="232">
        <f>N126</f>
        <v>0.94178039999999985</v>
      </c>
      <c r="AN126" s="232">
        <f>O126</f>
        <v>0.94178040000000007</v>
      </c>
    </row>
    <row r="127" spans="5:40" ht="33.75" hidden="1">
      <c r="E127" s="157" t="s">
        <v>164</v>
      </c>
      <c r="F127" s="156" t="s">
        <v>34</v>
      </c>
      <c r="G127" s="179">
        <f>SUM(H127:S127)</f>
        <v>70008.0383</v>
      </c>
      <c r="H127" s="179">
        <f>H83/1000</f>
        <v>7482.0179600000001</v>
      </c>
      <c r="I127" s="179">
        <f t="shared" ref="I127:S127" si="53">I83/1000</f>
        <v>5991.1251500000008</v>
      </c>
      <c r="J127" s="179">
        <f t="shared" si="53"/>
        <v>4947.6392900000001</v>
      </c>
      <c r="K127" s="179">
        <f t="shared" si="53"/>
        <v>2787.9057000000003</v>
      </c>
      <c r="L127" s="179">
        <f t="shared" si="53"/>
        <v>8537.3033300000006</v>
      </c>
      <c r="M127" s="179">
        <f t="shared" si="53"/>
        <v>5026.3895299999995</v>
      </c>
      <c r="N127" s="179">
        <f t="shared" si="53"/>
        <v>6214.8232900000012</v>
      </c>
      <c r="O127" s="179">
        <f t="shared" si="53"/>
        <v>6307.7000900000003</v>
      </c>
      <c r="P127" s="179">
        <f t="shared" si="53"/>
        <v>5156.006989999999</v>
      </c>
      <c r="Q127" s="179">
        <f t="shared" si="53"/>
        <v>5274.2080400000004</v>
      </c>
      <c r="R127" s="179">
        <f t="shared" si="53"/>
        <v>6185.8220000000001</v>
      </c>
      <c r="S127" s="179">
        <f t="shared" si="53"/>
        <v>6097.0969299999997</v>
      </c>
      <c r="T127" s="179"/>
      <c r="U127" s="179"/>
      <c r="V127" s="170"/>
      <c r="W127" s="170"/>
      <c r="X127" s="170"/>
      <c r="Y127" s="170"/>
      <c r="Z127" s="170"/>
      <c r="AA127" s="170"/>
      <c r="AB127" s="170"/>
      <c r="AC127" s="170"/>
      <c r="AD127" s="170"/>
      <c r="AE127" s="170"/>
      <c r="AF127" s="170"/>
      <c r="AG127" s="170"/>
      <c r="AH127" s="170"/>
      <c r="AJ127" s="157" t="s">
        <v>164</v>
      </c>
      <c r="AK127" s="156" t="s">
        <v>34</v>
      </c>
      <c r="AL127" s="188">
        <f>SUM(H127:M127)</f>
        <v>34772.380960000002</v>
      </c>
      <c r="AM127" s="188">
        <f>SUM(N127:S127)</f>
        <v>35235.657340000005</v>
      </c>
      <c r="AN127" s="188">
        <f>SUM(AL127:AM127)</f>
        <v>70008.038300000015</v>
      </c>
    </row>
    <row r="128" spans="5:40" ht="33.75" hidden="1">
      <c r="E128" s="157" t="s">
        <v>100</v>
      </c>
      <c r="F128" s="158" t="s">
        <v>167</v>
      </c>
      <c r="G128" s="179">
        <f>SUM(H128:S128)</f>
        <v>75769.875</v>
      </c>
      <c r="H128" s="179">
        <f>H81/1000</f>
        <v>8020.01</v>
      </c>
      <c r="I128" s="179">
        <f t="shared" ref="I128:S128" si="54">I81/1000</f>
        <v>6429.9759999999997</v>
      </c>
      <c r="J128" s="179">
        <f t="shared" si="54"/>
        <v>5279.982</v>
      </c>
      <c r="K128" s="179">
        <f t="shared" si="54"/>
        <v>5720.01</v>
      </c>
      <c r="L128" s="179">
        <f t="shared" si="54"/>
        <v>7129.9690000000001</v>
      </c>
      <c r="M128" s="179">
        <f t="shared" si="54"/>
        <v>5719.98</v>
      </c>
      <c r="N128" s="179">
        <f t="shared" si="54"/>
        <v>6759.9840000000004</v>
      </c>
      <c r="O128" s="179">
        <f t="shared" si="54"/>
        <v>6829.982</v>
      </c>
      <c r="P128" s="179">
        <f t="shared" si="54"/>
        <v>5589.99</v>
      </c>
      <c r="Q128" s="179">
        <f t="shared" si="54"/>
        <v>5549.9920000000002</v>
      </c>
      <c r="R128" s="179">
        <f t="shared" si="54"/>
        <v>6460.02</v>
      </c>
      <c r="S128" s="179">
        <f t="shared" si="54"/>
        <v>6279.98</v>
      </c>
      <c r="T128" s="179"/>
      <c r="U128" s="179"/>
      <c r="V128" s="170"/>
      <c r="W128" s="170"/>
      <c r="X128" s="170"/>
      <c r="Y128" s="170"/>
      <c r="Z128" s="170"/>
      <c r="AA128" s="170"/>
      <c r="AB128" s="170"/>
      <c r="AC128" s="170"/>
      <c r="AD128" s="170"/>
      <c r="AE128" s="170"/>
      <c r="AF128" s="170"/>
      <c r="AG128" s="170"/>
      <c r="AH128" s="170"/>
      <c r="AJ128" s="157" t="s">
        <v>100</v>
      </c>
      <c r="AK128" s="158" t="s">
        <v>167</v>
      </c>
      <c r="AL128" s="188">
        <f>SUM(H128:M128)</f>
        <v>38299.927000000003</v>
      </c>
      <c r="AM128" s="188">
        <f>SUM(N128:S128)</f>
        <v>37469.947999999997</v>
      </c>
      <c r="AN128" s="188">
        <f>SUM(AL128:AM128)</f>
        <v>75769.875</v>
      </c>
    </row>
    <row r="129" spans="4:42" ht="56.25" hidden="1">
      <c r="E129" s="189" t="s">
        <v>151</v>
      </c>
      <c r="F129" s="35" t="s">
        <v>110</v>
      </c>
      <c r="G129" s="180">
        <f>G127/G128</f>
        <v>0.92395610128695604</v>
      </c>
      <c r="H129" s="180">
        <f>H127/H128</f>
        <v>0.93291878189678068</v>
      </c>
      <c r="I129" s="180">
        <f t="shared" ref="I129:S129" si="55">I127/I128</f>
        <v>0.93174922425838003</v>
      </c>
      <c r="J129" s="180">
        <f t="shared" si="55"/>
        <v>0.9370560903427323</v>
      </c>
      <c r="K129" s="180">
        <f t="shared" si="55"/>
        <v>0.48739524930900474</v>
      </c>
      <c r="L129" s="180">
        <f t="shared" si="55"/>
        <v>1.197382952155893</v>
      </c>
      <c r="M129" s="180">
        <f>M127/M128</f>
        <v>0.87874250084790506</v>
      </c>
      <c r="N129" s="180">
        <f t="shared" si="55"/>
        <v>0.91935473367984311</v>
      </c>
      <c r="O129" s="180">
        <f t="shared" si="55"/>
        <v>0.9235309975926731</v>
      </c>
      <c r="P129" s="180">
        <f t="shared" si="55"/>
        <v>0.92236426004339889</v>
      </c>
      <c r="Q129" s="180">
        <f t="shared" si="55"/>
        <v>0.95030912476990959</v>
      </c>
      <c r="R129" s="180">
        <f t="shared" si="55"/>
        <v>0.95755462057393004</v>
      </c>
      <c r="S129" s="180">
        <f t="shared" si="55"/>
        <v>0.97087839929426534</v>
      </c>
      <c r="T129" s="180"/>
      <c r="U129" s="180"/>
      <c r="V129" s="170"/>
      <c r="W129" s="170"/>
      <c r="X129" s="170"/>
      <c r="Y129" s="170"/>
      <c r="Z129" s="170"/>
      <c r="AA129" s="170"/>
      <c r="AB129" s="170"/>
      <c r="AC129" s="170"/>
      <c r="AD129" s="170"/>
      <c r="AE129" s="170"/>
      <c r="AF129" s="170"/>
      <c r="AG129" s="170"/>
      <c r="AH129" s="170"/>
      <c r="AJ129" s="189" t="s">
        <v>151</v>
      </c>
      <c r="AK129" s="35" t="s">
        <v>110</v>
      </c>
      <c r="AL129" s="180">
        <f>AL127/AL128</f>
        <v>0.90789679468579665</v>
      </c>
      <c r="AM129" s="180">
        <f>AM127/AM128</f>
        <v>0.94037112995192862</v>
      </c>
      <c r="AN129" s="180">
        <f>AN127/AN128</f>
        <v>0.92395610128695627</v>
      </c>
    </row>
    <row r="130" spans="4:42" ht="56.25" hidden="1">
      <c r="E130" s="162" t="s">
        <v>169</v>
      </c>
      <c r="F130" s="468" t="s">
        <v>110</v>
      </c>
      <c r="G130" s="185">
        <f>IF(G$82&gt;0,SUMPRODUCT(H130:S130,H$82:S$82)/G$82,)</f>
        <v>3.0075376707616706E-2</v>
      </c>
      <c r="H130" s="180">
        <f>H89</f>
        <v>2.4599999999999999E-3</v>
      </c>
      <c r="I130" s="180">
        <f t="shared" ref="I130:S130" si="56">I89</f>
        <v>2.6799999999999997E-3</v>
      </c>
      <c r="J130" s="180">
        <f t="shared" si="56"/>
        <v>2.48E-3</v>
      </c>
      <c r="K130" s="180">
        <f t="shared" si="56"/>
        <v>2.9550000000000002E-3</v>
      </c>
      <c r="L130" s="180">
        <f t="shared" si="56"/>
        <v>3.0720000000000001E-3</v>
      </c>
      <c r="M130" s="180">
        <f t="shared" si="56"/>
        <v>2.215E-3</v>
      </c>
      <c r="N130" s="180">
        <f t="shared" si="56"/>
        <v>1.9199999999999998E-3</v>
      </c>
      <c r="O130" s="180">
        <f t="shared" si="56"/>
        <v>2.6100000000000003E-3</v>
      </c>
      <c r="P130" s="180">
        <f t="shared" si="56"/>
        <v>3.2499999999999999E-3</v>
      </c>
      <c r="Q130" s="180">
        <f t="shared" si="56"/>
        <v>2.4399999999999999E-3</v>
      </c>
      <c r="R130" s="180">
        <f t="shared" si="56"/>
        <v>1.98E-3</v>
      </c>
      <c r="S130" s="180">
        <f t="shared" si="56"/>
        <v>2.0681000000000002E-3</v>
      </c>
      <c r="T130" s="180"/>
      <c r="U130" s="180"/>
      <c r="V130" s="170"/>
      <c r="W130" s="170"/>
      <c r="X130" s="170"/>
      <c r="Y130" s="170"/>
      <c r="Z130" s="170"/>
      <c r="AA130" s="170"/>
      <c r="AB130" s="170"/>
      <c r="AC130" s="170"/>
      <c r="AD130" s="170"/>
      <c r="AE130" s="170"/>
      <c r="AF130" s="170"/>
      <c r="AG130" s="170"/>
      <c r="AH130" s="170"/>
      <c r="AJ130" s="162" t="s">
        <v>169</v>
      </c>
      <c r="AK130" s="468" t="s">
        <v>110</v>
      </c>
      <c r="AL130" s="232">
        <f>SUMPRODUCT(H121:M121,H130:M130)/SUM(H121:M121)</f>
        <v>2.5459405713049049E-3</v>
      </c>
      <c r="AM130" s="232">
        <f>SUMPRODUCT(N81:S81,N89:S89)/SUM(N81:S81)</f>
        <v>2.3563773431978076E-3</v>
      </c>
    </row>
    <row r="131" spans="4:42" ht="67.5" hidden="1">
      <c r="E131" s="162" t="s">
        <v>161</v>
      </c>
      <c r="F131" s="468" t="s">
        <v>110</v>
      </c>
      <c r="G131" s="185"/>
      <c r="H131" s="191"/>
      <c r="I131" s="191"/>
      <c r="J131" s="191"/>
      <c r="K131" s="191"/>
      <c r="L131" s="191"/>
      <c r="M131" s="191"/>
      <c r="N131" s="191"/>
      <c r="O131" s="191"/>
      <c r="P131" s="191"/>
      <c r="Q131" s="191"/>
      <c r="R131" s="191"/>
      <c r="S131" s="191"/>
      <c r="T131" s="191"/>
      <c r="U131" s="191"/>
      <c r="V131" s="170"/>
      <c r="W131" s="170"/>
      <c r="X131" s="170"/>
      <c r="Y131" s="170"/>
      <c r="Z131" s="170"/>
      <c r="AA131" s="170"/>
      <c r="AB131" s="170"/>
      <c r="AC131" s="170"/>
      <c r="AD131" s="170"/>
      <c r="AE131" s="170"/>
      <c r="AF131" s="170"/>
      <c r="AG131" s="170"/>
      <c r="AH131" s="170"/>
      <c r="AJ131" s="162" t="s">
        <v>161</v>
      </c>
      <c r="AK131" s="468" t="s">
        <v>110</v>
      </c>
    </row>
    <row r="132" spans="4:42" hidden="1">
      <c r="E132" s="161" t="s">
        <v>96</v>
      </c>
      <c r="F132" s="468" t="s">
        <v>110</v>
      </c>
      <c r="G132" s="185">
        <f>IF(G$13&gt;0,SUMPRODUCT(H132:S132,H$13:S$13)/G$13,)</f>
        <v>2.5189508075755573</v>
      </c>
      <c r="H132" s="180">
        <f>H91</f>
        <v>2.4551500000000002</v>
      </c>
      <c r="I132" s="180">
        <f t="shared" ref="I132:S133" si="57">I91</f>
        <v>2.4551500000000002</v>
      </c>
      <c r="J132" s="180">
        <f t="shared" si="57"/>
        <v>2.4551500000000002</v>
      </c>
      <c r="K132" s="180">
        <f t="shared" si="57"/>
        <v>2.4551500000000002</v>
      </c>
      <c r="L132" s="180">
        <f t="shared" si="57"/>
        <v>2.4551500000000002</v>
      </c>
      <c r="M132" s="180">
        <f t="shared" si="57"/>
        <v>2.4551500000000002</v>
      </c>
      <c r="N132" s="180">
        <f t="shared" si="57"/>
        <v>2.5842000000000001</v>
      </c>
      <c r="O132" s="180">
        <f t="shared" si="57"/>
        <v>2.5842000000000001</v>
      </c>
      <c r="P132" s="180">
        <f t="shared" si="57"/>
        <v>2.5842000000000001</v>
      </c>
      <c r="Q132" s="180">
        <f t="shared" si="57"/>
        <v>2.5842000000000001</v>
      </c>
      <c r="R132" s="180">
        <f t="shared" si="57"/>
        <v>2.5842000000000001</v>
      </c>
      <c r="S132" s="180">
        <f t="shared" si="57"/>
        <v>2.5842000000000001</v>
      </c>
      <c r="T132" s="180"/>
      <c r="U132" s="180"/>
      <c r="V132" s="170"/>
      <c r="W132" s="170"/>
      <c r="X132" s="170"/>
      <c r="Y132" s="170"/>
      <c r="Z132" s="170"/>
      <c r="AA132" s="170"/>
      <c r="AB132" s="170"/>
      <c r="AC132" s="170"/>
      <c r="AD132" s="170"/>
      <c r="AE132" s="170"/>
      <c r="AF132" s="170"/>
      <c r="AG132" s="170"/>
      <c r="AH132" s="170"/>
      <c r="AJ132" s="161" t="s">
        <v>96</v>
      </c>
      <c r="AK132" s="468" t="s">
        <v>110</v>
      </c>
      <c r="AL132" s="232">
        <f t="shared" ref="AL132:AM134" si="58">M132</f>
        <v>2.4551500000000002</v>
      </c>
      <c r="AM132" s="232">
        <f t="shared" si="58"/>
        <v>2.5842000000000001</v>
      </c>
    </row>
    <row r="133" spans="4:42" hidden="1">
      <c r="E133" s="161" t="s">
        <v>98</v>
      </c>
      <c r="F133" s="468" t="s">
        <v>110</v>
      </c>
      <c r="G133" s="185">
        <f>IF(G$14&gt;0,SUMPRODUCT(H133:S133,H$14:S$14)/G$14,)</f>
        <v>1.379453694786855</v>
      </c>
      <c r="H133" s="180">
        <f>H92</f>
        <v>1.3449800000000001</v>
      </c>
      <c r="I133" s="180">
        <f t="shared" si="57"/>
        <v>1.3449800000000001</v>
      </c>
      <c r="J133" s="180">
        <f t="shared" si="57"/>
        <v>1.3449800000000001</v>
      </c>
      <c r="K133" s="180">
        <f t="shared" si="57"/>
        <v>1.3449800000000001</v>
      </c>
      <c r="L133" s="180">
        <f t="shared" si="57"/>
        <v>1.3449800000000001</v>
      </c>
      <c r="M133" s="180">
        <f t="shared" si="57"/>
        <v>1.3449800000000001</v>
      </c>
      <c r="N133" s="180">
        <f t="shared" si="57"/>
        <v>1.4147099999999999</v>
      </c>
      <c r="O133" s="180">
        <f t="shared" si="57"/>
        <v>1.4147099999999999</v>
      </c>
      <c r="P133" s="180">
        <f t="shared" si="57"/>
        <v>1.4147099999999999</v>
      </c>
      <c r="Q133" s="180">
        <f t="shared" si="57"/>
        <v>1.4147099999999999</v>
      </c>
      <c r="R133" s="180">
        <f t="shared" si="57"/>
        <v>1.4147099999999999</v>
      </c>
      <c r="S133" s="180">
        <f t="shared" si="57"/>
        <v>1.4147099999999999</v>
      </c>
      <c r="T133" s="180"/>
      <c r="U133" s="180"/>
      <c r="V133" s="170"/>
      <c r="W133" s="170"/>
      <c r="X133" s="170"/>
      <c r="Y133" s="170"/>
      <c r="Z133" s="170"/>
      <c r="AA133" s="170"/>
      <c r="AB133" s="170"/>
      <c r="AC133" s="170"/>
      <c r="AD133" s="170"/>
      <c r="AE133" s="170"/>
      <c r="AF133" s="170"/>
      <c r="AG133" s="170"/>
      <c r="AH133" s="170"/>
      <c r="AJ133" s="161" t="s">
        <v>98</v>
      </c>
      <c r="AK133" s="468" t="s">
        <v>110</v>
      </c>
      <c r="AL133" s="232">
        <f t="shared" si="58"/>
        <v>1.3449800000000001</v>
      </c>
      <c r="AM133" s="232">
        <f t="shared" si="58"/>
        <v>1.4147099999999999</v>
      </c>
    </row>
    <row r="134" spans="4:42" ht="22.5" hidden="1">
      <c r="E134" s="162" t="s">
        <v>112</v>
      </c>
      <c r="F134" s="468" t="s">
        <v>110</v>
      </c>
      <c r="G134" s="185">
        <f>IF(G$82&gt;0,SUMPRODUCT(H134:S134,H$82:S$82)/G$82,)</f>
        <v>4.2517812425412425</v>
      </c>
      <c r="H134" s="180">
        <f>H18</f>
        <v>0.34747</v>
      </c>
      <c r="I134" s="180">
        <f t="shared" ref="I134:S134" si="59">I18</f>
        <v>0.34747</v>
      </c>
      <c r="J134" s="180">
        <f t="shared" si="59"/>
        <v>0.34747</v>
      </c>
      <c r="K134" s="180">
        <f t="shared" si="59"/>
        <v>0.34747</v>
      </c>
      <c r="L134" s="180">
        <f t="shared" si="59"/>
        <v>0.34747</v>
      </c>
      <c r="M134" s="180">
        <f t="shared" si="59"/>
        <v>0.34747</v>
      </c>
      <c r="N134" s="180">
        <f t="shared" si="59"/>
        <v>0.36137000000000002</v>
      </c>
      <c r="O134" s="180">
        <f t="shared" si="59"/>
        <v>0.36137000000000002</v>
      </c>
      <c r="P134" s="180">
        <f t="shared" si="59"/>
        <v>0.36137000000000002</v>
      </c>
      <c r="Q134" s="180">
        <f t="shared" si="59"/>
        <v>0.36137000000000002</v>
      </c>
      <c r="R134" s="180">
        <f t="shared" si="59"/>
        <v>0.36137000000000002</v>
      </c>
      <c r="S134" s="180">
        <f t="shared" si="59"/>
        <v>0.36137000000000002</v>
      </c>
      <c r="T134" s="180"/>
      <c r="U134" s="180"/>
      <c r="V134" s="170"/>
      <c r="W134" s="170"/>
      <c r="X134" s="170"/>
      <c r="Y134" s="170"/>
      <c r="Z134" s="170"/>
      <c r="AA134" s="170"/>
      <c r="AB134" s="170"/>
      <c r="AC134" s="170"/>
      <c r="AD134" s="170"/>
      <c r="AE134" s="170"/>
      <c r="AF134" s="170"/>
      <c r="AG134" s="170"/>
      <c r="AH134" s="170"/>
      <c r="AJ134" s="162" t="s">
        <v>112</v>
      </c>
      <c r="AK134" s="468" t="s">
        <v>110</v>
      </c>
      <c r="AL134" s="232">
        <f t="shared" si="58"/>
        <v>0.34747</v>
      </c>
      <c r="AM134" s="232">
        <f t="shared" si="58"/>
        <v>0.36137000000000002</v>
      </c>
    </row>
    <row r="135" spans="4:42" ht="90" hidden="1">
      <c r="E135" s="192" t="s">
        <v>150</v>
      </c>
      <c r="F135" s="468" t="s">
        <v>110</v>
      </c>
      <c r="G135" s="185"/>
      <c r="H135" s="180"/>
      <c r="I135" s="180"/>
      <c r="J135" s="180"/>
      <c r="K135" s="180"/>
      <c r="L135" s="180"/>
      <c r="M135" s="180"/>
      <c r="N135" s="180"/>
      <c r="O135" s="180"/>
      <c r="P135" s="180"/>
      <c r="Q135" s="180"/>
      <c r="R135" s="180"/>
      <c r="S135" s="180"/>
      <c r="T135" s="180"/>
      <c r="U135" s="180"/>
      <c r="V135" s="170"/>
      <c r="W135" s="170"/>
      <c r="X135" s="170"/>
      <c r="Y135" s="170"/>
      <c r="Z135" s="170"/>
      <c r="AA135" s="170"/>
      <c r="AB135" s="170"/>
      <c r="AC135" s="170"/>
      <c r="AD135" s="170"/>
      <c r="AE135" s="170"/>
      <c r="AF135" s="170"/>
      <c r="AG135" s="170"/>
      <c r="AH135" s="170"/>
      <c r="AJ135" s="192" t="s">
        <v>150</v>
      </c>
      <c r="AK135" s="468" t="s">
        <v>110</v>
      </c>
    </row>
    <row r="136" spans="4:42" hidden="1">
      <c r="E136" s="161" t="s">
        <v>96</v>
      </c>
      <c r="F136" s="468" t="s">
        <v>110</v>
      </c>
      <c r="G136" s="185"/>
      <c r="H136" s="179">
        <f>H74</f>
        <v>3.7118630000000001</v>
      </c>
      <c r="I136" s="179">
        <f t="shared" ref="I136:S137" si="60">I74</f>
        <v>3.7118650000000004</v>
      </c>
      <c r="J136" s="179">
        <f t="shared" si="60"/>
        <v>3.7118650000000004</v>
      </c>
      <c r="K136" s="179">
        <f t="shared" si="60"/>
        <v>3.7118650000000004</v>
      </c>
      <c r="L136" s="179">
        <f t="shared" si="60"/>
        <v>3.7118630000000001</v>
      </c>
      <c r="M136" s="179">
        <f t="shared" si="60"/>
        <v>3.7118650000000004</v>
      </c>
      <c r="N136" s="179">
        <f t="shared" si="60"/>
        <v>3.889834</v>
      </c>
      <c r="O136" s="179">
        <f t="shared" si="60"/>
        <v>3.889834</v>
      </c>
      <c r="P136" s="179">
        <f t="shared" si="60"/>
        <v>3.889834</v>
      </c>
      <c r="Q136" s="179">
        <f t="shared" si="60"/>
        <v>3.889834</v>
      </c>
      <c r="R136" s="179">
        <f t="shared" si="60"/>
        <v>3.889831</v>
      </c>
      <c r="S136" s="179">
        <f t="shared" si="60"/>
        <v>3.889834</v>
      </c>
      <c r="T136" s="179"/>
      <c r="U136" s="179"/>
      <c r="V136" s="170"/>
      <c r="W136" s="170"/>
      <c r="X136" s="170"/>
      <c r="Y136" s="170"/>
      <c r="Z136" s="170"/>
      <c r="AA136" s="170"/>
      <c r="AB136" s="170"/>
      <c r="AC136" s="170"/>
      <c r="AD136" s="170"/>
      <c r="AE136" s="170"/>
      <c r="AF136" s="170"/>
      <c r="AG136" s="170"/>
      <c r="AH136" s="170"/>
      <c r="AJ136" s="161" t="s">
        <v>96</v>
      </c>
      <c r="AK136" s="468" t="s">
        <v>110</v>
      </c>
      <c r="AL136" s="188">
        <f>M136</f>
        <v>3.7118650000000004</v>
      </c>
      <c r="AM136" s="188">
        <f>N136</f>
        <v>3.889834</v>
      </c>
    </row>
    <row r="137" spans="4:42" hidden="1">
      <c r="E137" s="161" t="s">
        <v>98</v>
      </c>
      <c r="F137" s="468" t="s">
        <v>110</v>
      </c>
      <c r="G137" s="185"/>
      <c r="H137" s="179">
        <f>H75</f>
        <v>2.601693</v>
      </c>
      <c r="I137" s="179">
        <f t="shared" si="60"/>
        <v>2.6016950000000003</v>
      </c>
      <c r="J137" s="179">
        <f t="shared" si="60"/>
        <v>2.6016950000000003</v>
      </c>
      <c r="K137" s="179">
        <f t="shared" si="60"/>
        <v>2.6016950000000003</v>
      </c>
      <c r="L137" s="179">
        <f t="shared" si="60"/>
        <v>2.601693</v>
      </c>
      <c r="M137" s="179">
        <f t="shared" si="60"/>
        <v>2.6016950000000003</v>
      </c>
      <c r="N137" s="179">
        <f t="shared" si="60"/>
        <v>2.7203439999999999</v>
      </c>
      <c r="O137" s="179">
        <f t="shared" si="60"/>
        <v>2.7203439999999999</v>
      </c>
      <c r="P137" s="179">
        <f t="shared" si="60"/>
        <v>2.7203439999999999</v>
      </c>
      <c r="Q137" s="179">
        <f t="shared" si="60"/>
        <v>2.7203439999999999</v>
      </c>
      <c r="R137" s="179">
        <f t="shared" si="60"/>
        <v>2.7203409999999999</v>
      </c>
      <c r="S137" s="179">
        <f t="shared" si="60"/>
        <v>2.7203439999999999</v>
      </c>
      <c r="T137" s="179"/>
      <c r="U137" s="179"/>
      <c r="V137" s="186" t="e">
        <f>(#REF!+#REF!+#REF!+#REF!-#REF!)*(V$132-V$129)</f>
        <v>#REF!</v>
      </c>
      <c r="W137" s="186" t="e">
        <f>(#REF!+#REF!+#REF!+#REF!-#REF!)*(W$132-W$129)</f>
        <v>#REF!</v>
      </c>
      <c r="X137" s="186" t="e">
        <f>(#REF!+#REF!+#REF!+#REF!-#REF!)*(X$132-X$129)</f>
        <v>#REF!</v>
      </c>
      <c r="Y137" s="186" t="e">
        <f>(#REF!+#REF!+#REF!+#REF!-#REF!)*(Y$132-Y$129)</f>
        <v>#REF!</v>
      </c>
      <c r="Z137" s="186" t="e">
        <f>(#REF!+#REF!+#REF!+#REF!-#REF!)*(Z$132-Z$129)</f>
        <v>#REF!</v>
      </c>
      <c r="AA137" s="186" t="e">
        <f>(#REF!+#REF!+#REF!+#REF!-#REF!)*(AA$132-AA$129)</f>
        <v>#REF!</v>
      </c>
      <c r="AB137" s="186" t="e">
        <f>(#REF!+#REF!+#REF!+#REF!-#REF!)*(AB$132-AB$129)</f>
        <v>#REF!</v>
      </c>
      <c r="AC137" s="186" t="e">
        <f>(#REF!+#REF!+#REF!+#REF!-#REF!)*(AC$132-AC$129)</f>
        <v>#REF!</v>
      </c>
      <c r="AD137" s="186" t="e">
        <f>(#REF!+#REF!+#REF!+#REF!-#REF!)*(AD$132-AD$129)</f>
        <v>#REF!</v>
      </c>
      <c r="AE137" s="186" t="e">
        <f>(#REF!+#REF!+#REF!+#REF!-#REF!)*(AE$132-AE$129)</f>
        <v>#REF!</v>
      </c>
      <c r="AF137" s="186" t="e">
        <f>(#REF!+#REF!+#REF!+#REF!-#REF!)*(AF$132-AF$129)</f>
        <v>#REF!</v>
      </c>
      <c r="AG137" s="186" t="e">
        <f>(#REF!+#REF!+#REF!+#REF!-#REF!)*(AG$132-AG$129)</f>
        <v>#REF!</v>
      </c>
      <c r="AH137" s="186" t="e">
        <f>(#REF!+#REF!+#REF!+#REF!-#REF!)*(AH$132-AH$129)</f>
        <v>#REF!</v>
      </c>
      <c r="AJ137" s="161" t="s">
        <v>98</v>
      </c>
      <c r="AK137" s="468" t="s">
        <v>110</v>
      </c>
      <c r="AL137" s="188">
        <f>M137</f>
        <v>2.6016950000000003</v>
      </c>
      <c r="AM137" s="188">
        <f>N137</f>
        <v>2.7203439999999999</v>
      </c>
    </row>
    <row r="138" spans="4:42" ht="45" hidden="1">
      <c r="E138" s="164" t="s">
        <v>155</v>
      </c>
      <c r="F138" s="35"/>
      <c r="G138" s="493">
        <f>SUM(H138:S138)</f>
        <v>-1313.7794135110337</v>
      </c>
      <c r="H138" s="179">
        <f t="shared" ref="H138:S138" si="61">H139+H140+H141</f>
        <v>170.48046647582709</v>
      </c>
      <c r="I138" s="179">
        <f t="shared" si="61"/>
        <v>156.43821543164137</v>
      </c>
      <c r="J138" s="179">
        <f t="shared" si="61"/>
        <v>198.86293367326834</v>
      </c>
      <c r="K138" s="179">
        <f t="shared" si="61"/>
        <v>-3206.8934291041587</v>
      </c>
      <c r="L138" s="179">
        <f t="shared" si="61"/>
        <v>1990.3268344064718</v>
      </c>
      <c r="M138" s="179">
        <f t="shared" si="61"/>
        <v>-549.60381088031636</v>
      </c>
      <c r="N138" s="179">
        <f t="shared" si="61"/>
        <v>-162.7657218467763</v>
      </c>
      <c r="O138" s="179">
        <f t="shared" si="61"/>
        <v>-126.08998919720116</v>
      </c>
      <c r="P138" s="179">
        <f t="shared" si="61"/>
        <v>-110.93963131023158</v>
      </c>
      <c r="Q138" s="179">
        <f t="shared" si="61"/>
        <v>44.738475464001127</v>
      </c>
      <c r="R138" s="179">
        <f t="shared" si="61"/>
        <v>99.412520344396043</v>
      </c>
      <c r="S138" s="179">
        <f t="shared" si="61"/>
        <v>182.25372303204497</v>
      </c>
      <c r="T138" s="179"/>
      <c r="U138" s="179"/>
      <c r="V138" s="170"/>
      <c r="W138" s="170"/>
      <c r="X138" s="170"/>
      <c r="Y138" s="170"/>
      <c r="Z138" s="170"/>
      <c r="AA138" s="170"/>
      <c r="AB138" s="170"/>
      <c r="AC138" s="170"/>
      <c r="AD138" s="170"/>
      <c r="AE138" s="170"/>
      <c r="AF138" s="170"/>
      <c r="AG138" s="170"/>
      <c r="AH138" s="170"/>
      <c r="AJ138" s="164" t="s">
        <v>155</v>
      </c>
      <c r="AK138" s="35"/>
      <c r="AL138" s="188">
        <f>AL139+AL140+AL141</f>
        <v>-1240.4301185372619</v>
      </c>
      <c r="AM138" s="188">
        <f>AM139+AM140+AM141</f>
        <v>-73.411815033761201</v>
      </c>
      <c r="AN138" s="188">
        <f>SUM(AL138:AM138)</f>
        <v>-1313.8419335710232</v>
      </c>
    </row>
    <row r="139" spans="4:42" hidden="1">
      <c r="E139" s="161" t="s">
        <v>96</v>
      </c>
      <c r="F139" s="468"/>
      <c r="G139" s="187">
        <f>SUM(H139:S139)</f>
        <v>-1298.7425279845777</v>
      </c>
      <c r="H139" s="180">
        <f>(H$129+H$130+H$132+H$134-H$136)*(H$121-H$118)</f>
        <v>-41.601163370885843</v>
      </c>
      <c r="I139" s="180">
        <f t="shared" ref="I139:S139" si="62">(I$129+I$130+I$132+I$134-I$136)*(I$121-I$118)</f>
        <v>-4.7727412538664051</v>
      </c>
      <c r="J139" s="180">
        <f t="shared" si="62"/>
        <v>25.859889613094094</v>
      </c>
      <c r="K139" s="180">
        <f t="shared" si="62"/>
        <v>-737.78853716061224</v>
      </c>
      <c r="L139" s="180">
        <f t="shared" si="62"/>
        <v>-126.04100060318331</v>
      </c>
      <c r="M139" s="180">
        <f>(M$129+M$130+M$132+M$134-M$136)*(M$121-M$118)</f>
        <v>-384.74788470134541</v>
      </c>
      <c r="N139" s="180">
        <f t="shared" si="62"/>
        <v>-12.277177090719725</v>
      </c>
      <c r="O139" s="180">
        <f t="shared" si="62"/>
        <v>-1.5325201128305033</v>
      </c>
      <c r="P139" s="180">
        <f t="shared" si="62"/>
        <v>-7.0585932097454486E-3</v>
      </c>
      <c r="Q139" s="180">
        <f t="shared" si="62"/>
        <v>-0.44745310397576693</v>
      </c>
      <c r="R139" s="180">
        <f>(R$129+R$130+R$132+R$134-R$136)*(R$121-R$118)</f>
        <v>-5.9266204818650525</v>
      </c>
      <c r="S139" s="180">
        <f t="shared" si="62"/>
        <v>-9.4602611251780022</v>
      </c>
      <c r="T139" s="180"/>
      <c r="U139" s="180"/>
      <c r="V139" s="170"/>
      <c r="W139" s="170"/>
      <c r="X139" s="170"/>
      <c r="Y139" s="170"/>
      <c r="Z139" s="170"/>
      <c r="AA139" s="170"/>
      <c r="AB139" s="170"/>
      <c r="AC139" s="170"/>
      <c r="AD139" s="170"/>
      <c r="AE139" s="170"/>
      <c r="AF139" s="170"/>
      <c r="AG139" s="170"/>
      <c r="AH139" s="170"/>
      <c r="AJ139" s="161" t="s">
        <v>96</v>
      </c>
      <c r="AK139" s="468"/>
      <c r="AL139" s="179">
        <f>SUM(H139:M139)</f>
        <v>-1269.091437476799</v>
      </c>
      <c r="AM139" s="188">
        <f>SUM(N139:S139)</f>
        <v>-29.651090507778797</v>
      </c>
      <c r="AN139" s="188">
        <f>SUM(AL139:AM139)</f>
        <v>-1298.7425279845777</v>
      </c>
      <c r="AO139" s="136">
        <f>G139</f>
        <v>-1298.7425279845777</v>
      </c>
      <c r="AP139" s="231">
        <f>SUM(H139:M139)</f>
        <v>-1269.091437476799</v>
      </c>
    </row>
    <row r="140" spans="4:42" hidden="1">
      <c r="E140" s="161" t="s">
        <v>98</v>
      </c>
      <c r="F140" s="468"/>
      <c r="G140" s="187">
        <f>SUM(H140:S140)</f>
        <v>-14.679796586455677</v>
      </c>
      <c r="H140" s="180">
        <f t="shared" ref="H140:S140" si="63">(H$129+H$130+H$133+H$134-H$137)*(H$122-H$119)</f>
        <v>3.1765197767121616</v>
      </c>
      <c r="I140" s="180">
        <f t="shared" si="63"/>
        <v>3.0971844455078701</v>
      </c>
      <c r="J140" s="180">
        <f t="shared" si="63"/>
        <v>9.0604063201756091</v>
      </c>
      <c r="K140" s="180">
        <f t="shared" si="63"/>
        <v>-67.36738756354724</v>
      </c>
      <c r="L140" s="180">
        <f t="shared" si="63"/>
        <v>42.187975039654695</v>
      </c>
      <c r="M140" s="180">
        <f t="shared" si="63"/>
        <v>-4.3218579989702208</v>
      </c>
      <c r="N140" s="180">
        <f t="shared" si="63"/>
        <v>-3.5852327560580135</v>
      </c>
      <c r="O140" s="180">
        <f t="shared" si="63"/>
        <v>-2.34605612437116</v>
      </c>
      <c r="P140" s="180">
        <f t="shared" si="63"/>
        <v>-2.5754827970205585</v>
      </c>
      <c r="Q140" s="180">
        <f t="shared" si="63"/>
        <v>1.2495180079761965</v>
      </c>
      <c r="R140" s="180">
        <f t="shared" si="63"/>
        <v>2.3613748662616141</v>
      </c>
      <c r="S140" s="180">
        <f t="shared" si="63"/>
        <v>4.3832421972233666</v>
      </c>
      <c r="T140" s="180"/>
      <c r="U140" s="180"/>
      <c r="V140" s="170"/>
      <c r="W140" s="170"/>
      <c r="X140" s="170"/>
      <c r="Y140" s="170"/>
      <c r="Z140" s="170"/>
      <c r="AA140" s="170"/>
      <c r="AB140" s="170"/>
      <c r="AC140" s="170"/>
      <c r="AD140" s="170"/>
      <c r="AE140" s="170"/>
      <c r="AF140" s="170"/>
      <c r="AG140" s="170"/>
      <c r="AH140" s="170"/>
      <c r="AJ140" s="161" t="s">
        <v>98</v>
      </c>
      <c r="AK140" s="468"/>
      <c r="AL140" s="179">
        <f>SUM(H140:M140)</f>
        <v>-14.167159980467122</v>
      </c>
      <c r="AM140" s="188">
        <f>SUM(N140:S140)</f>
        <v>-0.51263660598855498</v>
      </c>
      <c r="AN140" s="188">
        <f>SUM(AL140:AM140)</f>
        <v>-14.679796586455677</v>
      </c>
      <c r="AO140" s="136">
        <f>G140</f>
        <v>-14.679796586455677</v>
      </c>
    </row>
    <row r="141" spans="4:42" ht="56.25" hidden="1">
      <c r="E141" s="162" t="s">
        <v>149</v>
      </c>
      <c r="F141" s="468" t="s">
        <v>117</v>
      </c>
      <c r="G141" s="193">
        <f>SUM(H141:S141)</f>
        <v>-0.35708893999981228</v>
      </c>
      <c r="H141" s="180">
        <f>H127-H126*H117</f>
        <v>208.90511007000077</v>
      </c>
      <c r="I141" s="180">
        <f t="shared" ref="I141:S141" si="64">I127-I126*I117</f>
        <v>158.11377223999989</v>
      </c>
      <c r="J141" s="180">
        <f t="shared" si="64"/>
        <v>163.94263773999864</v>
      </c>
      <c r="K141" s="180">
        <f t="shared" si="64"/>
        <v>-2401.7375043799993</v>
      </c>
      <c r="L141" s="180">
        <f t="shared" si="64"/>
        <v>2074.1798599700005</v>
      </c>
      <c r="M141" s="180">
        <f t="shared" si="64"/>
        <v>-160.53406818000076</v>
      </c>
      <c r="N141" s="180">
        <f t="shared" si="64"/>
        <v>-146.90331199999855</v>
      </c>
      <c r="O141" s="180">
        <f t="shared" si="64"/>
        <v>-122.21141295999951</v>
      </c>
      <c r="P141" s="180">
        <f t="shared" si="64"/>
        <v>-108.35708992000127</v>
      </c>
      <c r="Q141" s="180">
        <f t="shared" si="64"/>
        <v>43.936410560000695</v>
      </c>
      <c r="R141" s="180">
        <f t="shared" si="64"/>
        <v>102.97776595999949</v>
      </c>
      <c r="S141" s="180">
        <f t="shared" si="64"/>
        <v>187.33074195999961</v>
      </c>
      <c r="T141" s="180"/>
      <c r="U141" s="180"/>
      <c r="V141" s="170"/>
      <c r="W141" s="170"/>
      <c r="X141" s="170"/>
      <c r="Y141" s="170"/>
      <c r="Z141" s="170"/>
      <c r="AA141" s="170"/>
      <c r="AB141" s="170"/>
      <c r="AC141" s="170"/>
      <c r="AD141" s="170"/>
      <c r="AE141" s="170"/>
      <c r="AF141" s="170"/>
      <c r="AG141" s="170"/>
      <c r="AH141" s="170"/>
      <c r="AJ141" s="162" t="s">
        <v>149</v>
      </c>
      <c r="AK141" s="468" t="s">
        <v>117</v>
      </c>
      <c r="AL141" s="188">
        <f>AL127-AL126*AL117</f>
        <v>42.828478920004272</v>
      </c>
      <c r="AM141" s="188">
        <f>AM127-AM126*AM117</f>
        <v>-43.24808791999385</v>
      </c>
      <c r="AN141" s="188">
        <f>SUM(AL141:AM141)</f>
        <v>-0.41960899998957757</v>
      </c>
      <c r="AO141" s="136">
        <f>G141</f>
        <v>-0.35708893999981228</v>
      </c>
    </row>
    <row r="143" spans="4:42">
      <c r="D143" s="604" t="s">
        <v>413</v>
      </c>
      <c r="E143" s="604"/>
      <c r="F143" s="604"/>
      <c r="G143" s="494">
        <v>5534471.2905909196</v>
      </c>
    </row>
    <row r="144" spans="4:42" ht="21" customHeight="1">
      <c r="E144" s="609" t="s">
        <v>414</v>
      </c>
      <c r="G144" s="610">
        <f>(G47+G48)-G143</f>
        <v>179794.60479999986</v>
      </c>
    </row>
    <row r="145" spans="5:20" ht="21" customHeight="1">
      <c r="E145" s="609"/>
      <c r="G145" s="611"/>
      <c r="K145" s="263"/>
    </row>
    <row r="147" spans="5:20" ht="30" hidden="1">
      <c r="E147"/>
      <c r="F147" s="495" t="s">
        <v>415</v>
      </c>
      <c r="G147" s="496" t="s">
        <v>35</v>
      </c>
      <c r="H147" s="496" t="s">
        <v>175</v>
      </c>
      <c r="I147" s="496" t="s">
        <v>18</v>
      </c>
      <c r="J147" s="496" t="s">
        <v>176</v>
      </c>
      <c r="K147" s="496" t="s">
        <v>416</v>
      </c>
      <c r="L147" s="496" t="s">
        <v>35</v>
      </c>
      <c r="M147" s="496" t="s">
        <v>175</v>
      </c>
      <c r="N147" s="496" t="s">
        <v>18</v>
      </c>
      <c r="O147" s="496" t="s">
        <v>176</v>
      </c>
      <c r="P147" s="496" t="s">
        <v>180</v>
      </c>
      <c r="Q147" s="496" t="s">
        <v>35</v>
      </c>
      <c r="R147" s="496" t="s">
        <v>175</v>
      </c>
      <c r="S147" s="496" t="s">
        <v>18</v>
      </c>
      <c r="T147" s="496" t="s">
        <v>176</v>
      </c>
    </row>
    <row r="148" spans="5:20" ht="15.75" hidden="1">
      <c r="E148" s="497" t="s">
        <v>171</v>
      </c>
      <c r="F148" s="498">
        <f>SUM(F149:F152)</f>
        <v>108.66162907604827</v>
      </c>
      <c r="G148" s="216">
        <f>SUM(G149:G152)</f>
        <v>44.151000000000003</v>
      </c>
      <c r="H148" s="216">
        <f>SUM(H149:H152)</f>
        <v>26.012</v>
      </c>
      <c r="I148" s="216">
        <f t="shared" ref="I148:O148" si="65">SUM(I149:I152)</f>
        <v>0.44</v>
      </c>
      <c r="J148" s="216">
        <f t="shared" si="65"/>
        <v>38.064</v>
      </c>
      <c r="K148" s="219">
        <f>SUM(K149:K152)</f>
        <v>172.37006</v>
      </c>
      <c r="L148" s="216">
        <f>SUM(L149:L152)</f>
        <v>79.719955191757833</v>
      </c>
      <c r="M148" s="216">
        <f>SUM(M149:M152)</f>
        <v>61.67785363018303</v>
      </c>
      <c r="N148" s="216">
        <f t="shared" si="65"/>
        <v>1.4043757370514685</v>
      </c>
      <c r="O148" s="216">
        <f t="shared" si="65"/>
        <v>29.567875441007654</v>
      </c>
      <c r="P148" s="219">
        <f>SUM(Q148:T148)</f>
        <v>63.703059999999979</v>
      </c>
      <c r="Q148" s="216">
        <f>L148-G148</f>
        <v>35.56895519175783</v>
      </c>
      <c r="R148" s="216">
        <f>M148-H148</f>
        <v>35.66585363018303</v>
      </c>
      <c r="S148" s="216">
        <f t="shared" ref="Q148:T152" si="66">N148-I148</f>
        <v>0.96437573705146851</v>
      </c>
      <c r="T148" s="216">
        <f t="shared" si="66"/>
        <v>-8.4961245589923458</v>
      </c>
    </row>
    <row r="149" spans="5:20" ht="15.75" hidden="1">
      <c r="E149" s="499" t="s">
        <v>21</v>
      </c>
      <c r="F149" s="498">
        <v>99.555826515145171</v>
      </c>
      <c r="G149" s="216">
        <v>40.451000000000001</v>
      </c>
      <c r="H149" s="216">
        <v>23.832000000000001</v>
      </c>
      <c r="I149" s="216">
        <v>0.4</v>
      </c>
      <c r="J149" s="216">
        <v>34.874000000000002</v>
      </c>
      <c r="K149" s="219">
        <v>154.61315999999999</v>
      </c>
      <c r="L149" s="216">
        <f t="shared" ref="L149:O151" si="67">$K149*L$156</f>
        <v>71.507512309597644</v>
      </c>
      <c r="M149" s="216">
        <f>$K149*M$156</f>
        <v>55.324038593361685</v>
      </c>
      <c r="N149" s="216">
        <f t="shared" si="67"/>
        <v>1.2597023551123474</v>
      </c>
      <c r="O149" s="216">
        <f t="shared" si="67"/>
        <v>26.521906741928309</v>
      </c>
      <c r="P149" s="219">
        <f>SUM(Q149:T149)</f>
        <v>55.056159999999977</v>
      </c>
      <c r="Q149" s="216">
        <f t="shared" si="66"/>
        <v>31.056512309597643</v>
      </c>
      <c r="R149" s="216">
        <f t="shared" si="66"/>
        <v>31.492038593361684</v>
      </c>
      <c r="S149" s="216">
        <f t="shared" si="66"/>
        <v>0.85970235511234738</v>
      </c>
      <c r="T149" s="216">
        <f t="shared" si="66"/>
        <v>-8.3520932580716938</v>
      </c>
    </row>
    <row r="150" spans="5:20" ht="15.75" hidden="1">
      <c r="E150" s="499" t="s">
        <v>22</v>
      </c>
      <c r="F150" s="498">
        <v>9.1058025609031006</v>
      </c>
      <c r="G150" s="216">
        <v>3.7</v>
      </c>
      <c r="H150" s="216">
        <v>2.1800000000000002</v>
      </c>
      <c r="I150" s="216">
        <v>0.04</v>
      </c>
      <c r="J150" s="216">
        <v>3.19</v>
      </c>
      <c r="K150" s="219">
        <v>17.756900000000002</v>
      </c>
      <c r="L150" s="216">
        <f>$K150*L$156</f>
        <v>8.2124428821601914</v>
      </c>
      <c r="M150" s="216">
        <f t="shared" si="67"/>
        <v>6.3538150368213433</v>
      </c>
      <c r="N150" s="216">
        <f t="shared" si="67"/>
        <v>0.14467338193912113</v>
      </c>
      <c r="O150" s="216">
        <f t="shared" si="67"/>
        <v>3.0459686990793466</v>
      </c>
      <c r="P150" s="219">
        <f>SUM(Q150:T150)</f>
        <v>8.6469000000000023</v>
      </c>
      <c r="Q150" s="216">
        <f t="shared" si="66"/>
        <v>4.5124428821601912</v>
      </c>
      <c r="R150" s="216">
        <f t="shared" si="66"/>
        <v>4.1738150368213436</v>
      </c>
      <c r="S150" s="216">
        <f t="shared" si="66"/>
        <v>0.10467338193912112</v>
      </c>
      <c r="T150" s="216">
        <f t="shared" si="66"/>
        <v>-0.1440313009206533</v>
      </c>
    </row>
    <row r="151" spans="5:20" ht="15.75">
      <c r="E151" s="499" t="s">
        <v>56</v>
      </c>
      <c r="F151" s="498"/>
      <c r="G151" s="216">
        <v>0</v>
      </c>
      <c r="H151" s="216"/>
      <c r="I151" s="216"/>
      <c r="J151" s="216"/>
      <c r="K151" s="221"/>
      <c r="L151" s="216">
        <f>$K151*L$156</f>
        <v>0</v>
      </c>
      <c r="M151" s="216">
        <f t="shared" si="67"/>
        <v>0</v>
      </c>
      <c r="N151" s="216">
        <f t="shared" si="67"/>
        <v>0</v>
      </c>
      <c r="O151" s="216">
        <f t="shared" si="67"/>
        <v>0</v>
      </c>
      <c r="P151" s="219">
        <f>SUM(Q151:T151)</f>
        <v>0</v>
      </c>
      <c r="Q151" s="216">
        <f t="shared" si="66"/>
        <v>0</v>
      </c>
      <c r="R151" s="216">
        <f t="shared" si="66"/>
        <v>0</v>
      </c>
      <c r="S151" s="216">
        <f t="shared" si="66"/>
        <v>0</v>
      </c>
      <c r="T151" s="216">
        <f t="shared" si="66"/>
        <v>0</v>
      </c>
    </row>
    <row r="152" spans="5:20" ht="15.75">
      <c r="E152" s="499" t="s">
        <v>23</v>
      </c>
      <c r="F152" s="498">
        <f>SUM(G152:J152)</f>
        <v>0</v>
      </c>
      <c r="G152" s="216"/>
      <c r="H152" s="216"/>
      <c r="I152" s="216"/>
      <c r="J152" s="216"/>
      <c r="K152" s="219">
        <f>[147]УО!C8</f>
        <v>0</v>
      </c>
      <c r="L152" s="10"/>
      <c r="M152" s="10"/>
      <c r="N152" s="10"/>
      <c r="O152" s="10"/>
      <c r="P152" s="219">
        <f>SUM(Q152:T152)</f>
        <v>0</v>
      </c>
      <c r="Q152" s="216">
        <f t="shared" si="66"/>
        <v>0</v>
      </c>
      <c r="R152" s="216">
        <f t="shared" si="66"/>
        <v>0</v>
      </c>
      <c r="S152" s="216">
        <f t="shared" si="66"/>
        <v>0</v>
      </c>
      <c r="T152" s="216">
        <f t="shared" si="66"/>
        <v>0</v>
      </c>
    </row>
    <row r="153" spans="5:20">
      <c r="E153"/>
      <c r="F153"/>
      <c r="G153"/>
      <c r="H153"/>
      <c r="I153"/>
      <c r="J153"/>
      <c r="K153"/>
      <c r="L153"/>
      <c r="M153"/>
      <c r="N153"/>
      <c r="O153"/>
      <c r="P153"/>
      <c r="Q153"/>
      <c r="R153"/>
      <c r="S153"/>
      <c r="T153"/>
    </row>
    <row r="154" spans="5:20">
      <c r="E154"/>
      <c r="F154"/>
      <c r="G154"/>
      <c r="H154"/>
      <c r="I154"/>
      <c r="J154"/>
      <c r="K154"/>
      <c r="L154"/>
      <c r="M154"/>
      <c r="N154"/>
      <c r="O154"/>
      <c r="P154"/>
      <c r="Q154"/>
      <c r="R154"/>
      <c r="S154"/>
      <c r="T154"/>
    </row>
    <row r="155" spans="5:20">
      <c r="E155" s="218" t="s">
        <v>177</v>
      </c>
      <c r="F155" s="217"/>
      <c r="G155" s="217"/>
      <c r="H155" s="217"/>
      <c r="I155" s="217"/>
      <c r="J155" s="217"/>
      <c r="K155" s="500">
        <f>SUM(L155:O155)</f>
        <v>197842.86040015606</v>
      </c>
      <c r="L155" s="500">
        <f>[147]ПО_2020!E124+[147]ПО_2020!E125</f>
        <v>91500.948401999995</v>
      </c>
      <c r="M155" s="500">
        <f>[147]ПО_2020!E116+[147]ПО_2020!E117+[147]ПО_2020!E120+[147]ПО_2020!E121</f>
        <v>70792.589998156065</v>
      </c>
      <c r="N155" s="500">
        <f>[147]ПО_2020!E118</f>
        <v>1611.914</v>
      </c>
      <c r="O155" s="500">
        <v>33937.408000000003</v>
      </c>
      <c r="P155">
        <f>'расчет коррек БУ 2018'!G60/1000</f>
        <v>18544.964</v>
      </c>
      <c r="Q155" t="s">
        <v>178</v>
      </c>
      <c r="R155"/>
      <c r="S155"/>
      <c r="T155"/>
    </row>
    <row r="156" spans="5:20">
      <c r="E156" s="218" t="s">
        <v>179</v>
      </c>
      <c r="F156" s="217"/>
      <c r="G156" s="5"/>
      <c r="H156" s="5"/>
      <c r="I156" s="5"/>
      <c r="J156" s="5"/>
      <c r="K156" s="217">
        <f>SUM(L156:O156)</f>
        <v>1</v>
      </c>
      <c r="L156" s="5">
        <f>L155/$K$155</f>
        <v>0.46249305239992283</v>
      </c>
      <c r="M156" s="5">
        <f>M155/$K$155</f>
        <v>0.35782231340050025</v>
      </c>
      <c r="N156" s="5">
        <f>N155/$K$155</f>
        <v>8.1474458908436225E-3</v>
      </c>
      <c r="O156" s="5">
        <f>O155/$K$155</f>
        <v>0.1715371883087333</v>
      </c>
      <c r="P156"/>
      <c r="Q156"/>
      <c r="R156"/>
      <c r="S156"/>
      <c r="T156"/>
    </row>
    <row r="159" spans="5:20">
      <c r="L159" s="220"/>
    </row>
    <row r="166" spans="8:11">
      <c r="H166" s="39">
        <v>8222.5319999999974</v>
      </c>
      <c r="I166" s="39">
        <v>18370.313999999998</v>
      </c>
      <c r="J166" s="39">
        <f>I166+H166</f>
        <v>26592.845999999998</v>
      </c>
      <c r="K166" s="39">
        <f>J166/6</f>
        <v>4432.1409999999996</v>
      </c>
    </row>
    <row r="167" spans="8:11">
      <c r="H167" s="39">
        <v>12794.459000000001</v>
      </c>
      <c r="I167" s="39">
        <v>2223.5409999999997</v>
      </c>
      <c r="J167" s="39">
        <f>I167+H167</f>
        <v>15018</v>
      </c>
      <c r="K167" s="39">
        <f>J167/6</f>
        <v>2503</v>
      </c>
    </row>
    <row r="168" spans="8:11">
      <c r="H168" s="39">
        <v>184.7540000000001</v>
      </c>
      <c r="I168" s="39">
        <v>0</v>
      </c>
      <c r="J168" s="39">
        <f>I168+H168</f>
        <v>184.7540000000001</v>
      </c>
      <c r="K168" s="39">
        <f>J168/6</f>
        <v>30.79233333333335</v>
      </c>
    </row>
  </sheetData>
  <mergeCells count="58">
    <mergeCell ref="E144:E145"/>
    <mergeCell ref="G144:G145"/>
    <mergeCell ref="E114:E116"/>
    <mergeCell ref="F114:F116"/>
    <mergeCell ref="G114:S114"/>
    <mergeCell ref="G115:S115"/>
    <mergeCell ref="V115:AH115"/>
    <mergeCell ref="D143:F143"/>
    <mergeCell ref="AM47:AM48"/>
    <mergeCell ref="AN47:AN48"/>
    <mergeCell ref="N52:N53"/>
    <mergeCell ref="O52:O53"/>
    <mergeCell ref="P52:P53"/>
    <mergeCell ref="Q52:Q53"/>
    <mergeCell ref="R52:R53"/>
    <mergeCell ref="S52:S53"/>
    <mergeCell ref="AN36:AN37"/>
    <mergeCell ref="S42:S43"/>
    <mergeCell ref="N47:N48"/>
    <mergeCell ref="O47:O48"/>
    <mergeCell ref="P47:P48"/>
    <mergeCell ref="Q47:Q48"/>
    <mergeCell ref="R47:R48"/>
    <mergeCell ref="S47:S48"/>
    <mergeCell ref="N42:N43"/>
    <mergeCell ref="O42:O43"/>
    <mergeCell ref="P42:P43"/>
    <mergeCell ref="Q42:Q43"/>
    <mergeCell ref="R42:R43"/>
    <mergeCell ref="N36:N37"/>
    <mergeCell ref="O36:O37"/>
    <mergeCell ref="Q36:Q37"/>
    <mergeCell ref="R36:R37"/>
    <mergeCell ref="S36:S37"/>
    <mergeCell ref="P36:P37"/>
    <mergeCell ref="AM24:AM25"/>
    <mergeCell ref="AM36:AM37"/>
    <mergeCell ref="AN24:AN25"/>
    <mergeCell ref="H28:M28"/>
    <mergeCell ref="H29:M29"/>
    <mergeCell ref="H30:M30"/>
    <mergeCell ref="H31:M31"/>
    <mergeCell ref="N24:N25"/>
    <mergeCell ref="O24:O25"/>
    <mergeCell ref="P24:P25"/>
    <mergeCell ref="Q24:Q25"/>
    <mergeCell ref="R24:R25"/>
    <mergeCell ref="S24:S25"/>
    <mergeCell ref="H32:M32"/>
    <mergeCell ref="H33:M33"/>
    <mergeCell ref="H34:M34"/>
    <mergeCell ref="D4:F4"/>
    <mergeCell ref="D6:D9"/>
    <mergeCell ref="E6:E9"/>
    <mergeCell ref="F6:F9"/>
    <mergeCell ref="G6:AH6"/>
    <mergeCell ref="G7:S7"/>
    <mergeCell ref="V7:AH7"/>
  </mergeCells>
  <dataValidations count="1">
    <dataValidation allowBlank="1" showInputMessage="1" showErrorMessage="1" prompt="Открыть/скрыть строки двойным нажатием" sqref="IH65446 SD65446 ABZ65446 ALV65446 AVR65446 BFN65446 BPJ65446 BZF65446 CJB65446 CSX65446 DCT65446 DMP65446 DWL65446 EGH65446 EQD65446 EZZ65446 FJV65446 FTR65446 GDN65446 GNJ65446 GXF65446 HHB65446 HQX65446 IAT65446 IKP65446 IUL65446 JEH65446 JOD65446 JXZ65446 KHV65446 KRR65446 LBN65446 LLJ65446 LVF65446 MFB65446 MOX65446 MYT65446 NIP65446 NSL65446 OCH65446 OMD65446 OVZ65446 PFV65446 PPR65446 PZN65446 QJJ65446 QTF65446 RDB65446 RMX65446 RWT65446 SGP65446 SQL65446 TAH65446 TKD65446 TTZ65446 UDV65446 UNR65446 UXN65446 VHJ65446 VRF65446 WBB65446 WKX65446 WUT65446 IH130982 SD130982 ABZ130982 ALV130982 AVR130982 BFN130982 BPJ130982 BZF130982 CJB130982 CSX130982 DCT130982 DMP130982 DWL130982 EGH130982 EQD130982 EZZ130982 FJV130982 FTR130982 GDN130982 GNJ130982 GXF130982 HHB130982 HQX130982 IAT130982 IKP130982 IUL130982 JEH130982 JOD130982 JXZ130982 KHV130982 KRR130982 LBN130982 LLJ130982 LVF130982 MFB130982 MOX130982 MYT130982 NIP130982 NSL130982 OCH130982 OMD130982 OVZ130982 PFV130982 PPR130982 PZN130982 QJJ130982 QTF130982 RDB130982 RMX130982 RWT130982 SGP130982 SQL130982 TAH130982 TKD130982 TTZ130982 UDV130982 UNR130982 UXN130982 VHJ130982 VRF130982 WBB130982 WKX130982 WUT130982 IH196518 SD196518 ABZ196518 ALV196518 AVR196518 BFN196518 BPJ196518 BZF196518 CJB196518 CSX196518 DCT196518 DMP196518 DWL196518 EGH196518 EQD196518 EZZ196518 FJV196518 FTR196518 GDN196518 GNJ196518 GXF196518 HHB196518 HQX196518 IAT196518 IKP196518 IUL196518 JEH196518 JOD196518 JXZ196518 KHV196518 KRR196518 LBN196518 LLJ196518 LVF196518 MFB196518 MOX196518 MYT196518 NIP196518 NSL196518 OCH196518 OMD196518 OVZ196518 PFV196518 PPR196518 PZN196518 QJJ196518 QTF196518 RDB196518 RMX196518 RWT196518 SGP196518 SQL196518 TAH196518 TKD196518 TTZ196518 UDV196518 UNR196518 UXN196518 VHJ196518 VRF196518 WBB196518 WKX196518 WUT196518 IH262054 SD262054 ABZ262054 ALV262054 AVR262054 BFN262054 BPJ262054 BZF262054 CJB262054 CSX262054 DCT262054 DMP262054 DWL262054 EGH262054 EQD262054 EZZ262054 FJV262054 FTR262054 GDN262054 GNJ262054 GXF262054 HHB262054 HQX262054 IAT262054 IKP262054 IUL262054 JEH262054 JOD262054 JXZ262054 KHV262054 KRR262054 LBN262054 LLJ262054 LVF262054 MFB262054 MOX262054 MYT262054 NIP262054 NSL262054 OCH262054 OMD262054 OVZ262054 PFV262054 PPR262054 PZN262054 QJJ262054 QTF262054 RDB262054 RMX262054 RWT262054 SGP262054 SQL262054 TAH262054 TKD262054 TTZ262054 UDV262054 UNR262054 UXN262054 VHJ262054 VRF262054 WBB262054 WKX262054 WUT262054 IH327590 SD327590 ABZ327590 ALV327590 AVR327590 BFN327590 BPJ327590 BZF327590 CJB327590 CSX327590 DCT327590 DMP327590 DWL327590 EGH327590 EQD327590 EZZ327590 FJV327590 FTR327590 GDN327590 GNJ327590 GXF327590 HHB327590 HQX327590 IAT327590 IKP327590 IUL327590 JEH327590 JOD327590 JXZ327590 KHV327590 KRR327590 LBN327590 LLJ327590 LVF327590 MFB327590 MOX327590 MYT327590 NIP327590 NSL327590 OCH327590 OMD327590 OVZ327590 PFV327590 PPR327590 PZN327590 QJJ327590 QTF327590 RDB327590 RMX327590 RWT327590 SGP327590 SQL327590 TAH327590 TKD327590 TTZ327590 UDV327590 UNR327590 UXN327590 VHJ327590 VRF327590 WBB327590 WKX327590 WUT327590 IH393126 SD393126 ABZ393126 ALV393126 AVR393126 BFN393126 BPJ393126 BZF393126 CJB393126 CSX393126 DCT393126 DMP393126 DWL393126 EGH393126 EQD393126 EZZ393126 FJV393126 FTR393126 GDN393126 GNJ393126 GXF393126 HHB393126 HQX393126 IAT393126 IKP393126 IUL393126 JEH393126 JOD393126 JXZ393126 KHV393126 KRR393126 LBN393126 LLJ393126 LVF393126 MFB393126 MOX393126 MYT393126 NIP393126 NSL393126 OCH393126 OMD393126 OVZ393126 PFV393126 PPR393126 PZN393126 QJJ393126 QTF393126 RDB393126 RMX393126 RWT393126 SGP393126 SQL393126 TAH393126 TKD393126 TTZ393126 UDV393126 UNR393126 UXN393126 VHJ393126 VRF393126 WBB393126 WKX393126 WUT393126 IH458662 SD458662 ABZ458662 ALV458662 AVR458662 BFN458662 BPJ458662 BZF458662 CJB458662 CSX458662 DCT458662 DMP458662 DWL458662 EGH458662 EQD458662 EZZ458662 FJV458662 FTR458662 GDN458662 GNJ458662 GXF458662 HHB458662 HQX458662 IAT458662 IKP458662 IUL458662 JEH458662 JOD458662 JXZ458662 KHV458662 KRR458662 LBN458662 LLJ458662 LVF458662 MFB458662 MOX458662 MYT458662 NIP458662 NSL458662 OCH458662 OMD458662 OVZ458662 PFV458662 PPR458662 PZN458662 QJJ458662 QTF458662 RDB458662 RMX458662 RWT458662 SGP458662 SQL458662 TAH458662 TKD458662 TTZ458662 UDV458662 UNR458662 UXN458662 VHJ458662 VRF458662 WBB458662 WKX458662 WUT458662 IH524198 SD524198 ABZ524198 ALV524198 AVR524198 BFN524198 BPJ524198 BZF524198 CJB524198 CSX524198 DCT524198 DMP524198 DWL524198 EGH524198 EQD524198 EZZ524198 FJV524198 FTR524198 GDN524198 GNJ524198 GXF524198 HHB524198 HQX524198 IAT524198 IKP524198 IUL524198 JEH524198 JOD524198 JXZ524198 KHV524198 KRR524198 LBN524198 LLJ524198 LVF524198 MFB524198 MOX524198 MYT524198 NIP524198 NSL524198 OCH524198 OMD524198 OVZ524198 PFV524198 PPR524198 PZN524198 QJJ524198 QTF524198 RDB524198 RMX524198 RWT524198 SGP524198 SQL524198 TAH524198 TKD524198 TTZ524198 UDV524198 UNR524198 UXN524198 VHJ524198 VRF524198 WBB524198 WKX524198 WUT524198 IH589734 SD589734 ABZ589734 ALV589734 AVR589734 BFN589734 BPJ589734 BZF589734 CJB589734 CSX589734 DCT589734 DMP589734 DWL589734 EGH589734 EQD589734 EZZ589734 FJV589734 FTR589734 GDN589734 GNJ589734 GXF589734 HHB589734 HQX589734 IAT589734 IKP589734 IUL589734 JEH589734 JOD589734 JXZ589734 KHV589734 KRR589734 LBN589734 LLJ589734 LVF589734 MFB589734 MOX589734 MYT589734 NIP589734 NSL589734 OCH589734 OMD589734 OVZ589734 PFV589734 PPR589734 PZN589734 QJJ589734 QTF589734 RDB589734 RMX589734 RWT589734 SGP589734 SQL589734 TAH589734 TKD589734 TTZ589734 UDV589734 UNR589734 UXN589734 VHJ589734 VRF589734 WBB589734 WKX589734 WUT589734 IH655270 SD655270 ABZ655270 ALV655270 AVR655270 BFN655270 BPJ655270 BZF655270 CJB655270 CSX655270 DCT655270 DMP655270 DWL655270 EGH655270 EQD655270 EZZ655270 FJV655270 FTR655270 GDN655270 GNJ655270 GXF655270 HHB655270 HQX655270 IAT655270 IKP655270 IUL655270 JEH655270 JOD655270 JXZ655270 KHV655270 KRR655270 LBN655270 LLJ655270 LVF655270 MFB655270 MOX655270 MYT655270 NIP655270 NSL655270 OCH655270 OMD655270 OVZ655270 PFV655270 PPR655270 PZN655270 QJJ655270 QTF655270 RDB655270 RMX655270 RWT655270 SGP655270 SQL655270 TAH655270 TKD655270 TTZ655270 UDV655270 UNR655270 UXN655270 VHJ655270 VRF655270 WBB655270 WKX655270 WUT655270 IH720806 SD720806 ABZ720806 ALV720806 AVR720806 BFN720806 BPJ720806 BZF720806 CJB720806 CSX720806 DCT720806 DMP720806 DWL720806 EGH720806 EQD720806 EZZ720806 FJV720806 FTR720806 GDN720806 GNJ720806 GXF720806 HHB720806 HQX720806 IAT720806 IKP720806 IUL720806 JEH720806 JOD720806 JXZ720806 KHV720806 KRR720806 LBN720806 LLJ720806 LVF720806 MFB720806 MOX720806 MYT720806 NIP720806 NSL720806 OCH720806 OMD720806 OVZ720806 PFV720806 PPR720806 PZN720806 QJJ720806 QTF720806 RDB720806 RMX720806 RWT720806 SGP720806 SQL720806 TAH720806 TKD720806 TTZ720806 UDV720806 UNR720806 UXN720806 VHJ720806 VRF720806 WBB720806 WKX720806 WUT720806 IH786342 SD786342 ABZ786342 ALV786342 AVR786342 BFN786342 BPJ786342 BZF786342 CJB786342 CSX786342 DCT786342 DMP786342 DWL786342 EGH786342 EQD786342 EZZ786342 FJV786342 FTR786342 GDN786342 GNJ786342 GXF786342 HHB786342 HQX786342 IAT786342 IKP786342 IUL786342 JEH786342 JOD786342 JXZ786342 KHV786342 KRR786342 LBN786342 LLJ786342 LVF786342 MFB786342 MOX786342 MYT786342 NIP786342 NSL786342 OCH786342 OMD786342 OVZ786342 PFV786342 PPR786342 PZN786342 QJJ786342 QTF786342 RDB786342 RMX786342 RWT786342 SGP786342 SQL786342 TAH786342 TKD786342 TTZ786342 UDV786342 UNR786342 UXN786342 VHJ786342 VRF786342 WBB786342 WKX786342 WUT786342 IH851878 SD851878 ABZ851878 ALV851878 AVR851878 BFN851878 BPJ851878 BZF851878 CJB851878 CSX851878 DCT851878 DMP851878 DWL851878 EGH851878 EQD851878 EZZ851878 FJV851878 FTR851878 GDN851878 GNJ851878 GXF851878 HHB851878 HQX851878 IAT851878 IKP851878 IUL851878 JEH851878 JOD851878 JXZ851878 KHV851878 KRR851878 LBN851878 LLJ851878 LVF851878 MFB851878 MOX851878 MYT851878 NIP851878 NSL851878 OCH851878 OMD851878 OVZ851878 PFV851878 PPR851878 PZN851878 QJJ851878 QTF851878 RDB851878 RMX851878 RWT851878 SGP851878 SQL851878 TAH851878 TKD851878 TTZ851878 UDV851878 UNR851878 UXN851878 VHJ851878 VRF851878 WBB851878 WKX851878 WUT851878 IH917414 SD917414 ABZ917414 ALV917414 AVR917414 BFN917414 BPJ917414 BZF917414 CJB917414 CSX917414 DCT917414 DMP917414 DWL917414 EGH917414 EQD917414 EZZ917414 FJV917414 FTR917414 GDN917414 GNJ917414 GXF917414 HHB917414 HQX917414 IAT917414 IKP917414 IUL917414 JEH917414 JOD917414 JXZ917414 KHV917414 KRR917414 LBN917414 LLJ917414 LVF917414 MFB917414 MOX917414 MYT917414 NIP917414 NSL917414 OCH917414 OMD917414 OVZ917414 PFV917414 PPR917414 PZN917414 QJJ917414 QTF917414 RDB917414 RMX917414 RWT917414 SGP917414 SQL917414 TAH917414 TKD917414 TTZ917414 UDV917414 UNR917414 UXN917414 VHJ917414 VRF917414 WBB917414 WKX917414 WUT917414 IH982950 SD982950 ABZ982950 ALV982950 AVR982950 BFN982950 BPJ982950 BZF982950 CJB982950 CSX982950 DCT982950 DMP982950 DWL982950 EGH982950 EQD982950 EZZ982950 FJV982950 FTR982950 GDN982950 GNJ982950 GXF982950 HHB982950 HQX982950 IAT982950 IKP982950 IUL982950 JEH982950 JOD982950 JXZ982950 KHV982950 KRR982950 LBN982950 LLJ982950 LVF982950 MFB982950 MOX982950 MYT982950 NIP982950 NSL982950 OCH982950 OMD982950 OVZ982950 PFV982950 PPR982950 PZN982950 QJJ982950 QTF982950 RDB982950 RMX982950 RWT982950 SGP982950 SQL982950 TAH982950 TKD982950 TTZ982950 UDV982950 UNR982950 UXN982950 VHJ982950 VRF982950 WBB982950 WKX982950 WUT982950 HU65446 RQ65446 ABM65446 ALI65446 AVE65446 BFA65446 BOW65446 BYS65446 CIO65446 CSK65446 DCG65446 DMC65446 DVY65446 EFU65446 EPQ65446 EZM65446 FJI65446 FTE65446 GDA65446 GMW65446 GWS65446 HGO65446 HQK65446 IAG65446 IKC65446 ITY65446 JDU65446 JNQ65446 JXM65446 KHI65446 KRE65446 LBA65446 LKW65446 LUS65446 MEO65446 MOK65446 MYG65446 NIC65446 NRY65446 OBU65446 OLQ65446 OVM65446 PFI65446 PPE65446 PZA65446 QIW65446 QSS65446 RCO65446 RMK65446 RWG65446 SGC65446 SPY65446 SZU65446 TJQ65446 TTM65446 UDI65446 UNE65446 UXA65446 VGW65446 VQS65446 WAO65446 WKK65446 WUG65446 HU130982 RQ130982 ABM130982 ALI130982 AVE130982 BFA130982 BOW130982 BYS130982 CIO130982 CSK130982 DCG130982 DMC130982 DVY130982 EFU130982 EPQ130982 EZM130982 FJI130982 FTE130982 GDA130982 GMW130982 GWS130982 HGO130982 HQK130982 IAG130982 IKC130982 ITY130982 JDU130982 JNQ130982 JXM130982 KHI130982 KRE130982 LBA130982 LKW130982 LUS130982 MEO130982 MOK130982 MYG130982 NIC130982 NRY130982 OBU130982 OLQ130982 OVM130982 PFI130982 PPE130982 PZA130982 QIW130982 QSS130982 RCO130982 RMK130982 RWG130982 SGC130982 SPY130982 SZU130982 TJQ130982 TTM130982 UDI130982 UNE130982 UXA130982 VGW130982 VQS130982 WAO130982 WKK130982 WUG130982 HU196518 RQ196518 ABM196518 ALI196518 AVE196518 BFA196518 BOW196518 BYS196518 CIO196518 CSK196518 DCG196518 DMC196518 DVY196518 EFU196518 EPQ196518 EZM196518 FJI196518 FTE196518 GDA196518 GMW196518 GWS196518 HGO196518 HQK196518 IAG196518 IKC196518 ITY196518 JDU196518 JNQ196518 JXM196518 KHI196518 KRE196518 LBA196518 LKW196518 LUS196518 MEO196518 MOK196518 MYG196518 NIC196518 NRY196518 OBU196518 OLQ196518 OVM196518 PFI196518 PPE196518 PZA196518 QIW196518 QSS196518 RCO196518 RMK196518 RWG196518 SGC196518 SPY196518 SZU196518 TJQ196518 TTM196518 UDI196518 UNE196518 UXA196518 VGW196518 VQS196518 WAO196518 WKK196518 WUG196518 HU262054 RQ262054 ABM262054 ALI262054 AVE262054 BFA262054 BOW262054 BYS262054 CIO262054 CSK262054 DCG262054 DMC262054 DVY262054 EFU262054 EPQ262054 EZM262054 FJI262054 FTE262054 GDA262054 GMW262054 GWS262054 HGO262054 HQK262054 IAG262054 IKC262054 ITY262054 JDU262054 JNQ262054 JXM262054 KHI262054 KRE262054 LBA262054 LKW262054 LUS262054 MEO262054 MOK262054 MYG262054 NIC262054 NRY262054 OBU262054 OLQ262054 OVM262054 PFI262054 PPE262054 PZA262054 QIW262054 QSS262054 RCO262054 RMK262054 RWG262054 SGC262054 SPY262054 SZU262054 TJQ262054 TTM262054 UDI262054 UNE262054 UXA262054 VGW262054 VQS262054 WAO262054 WKK262054 WUG262054 HU327590 RQ327590 ABM327590 ALI327590 AVE327590 BFA327590 BOW327590 BYS327590 CIO327590 CSK327590 DCG327590 DMC327590 DVY327590 EFU327590 EPQ327590 EZM327590 FJI327590 FTE327590 GDA327590 GMW327590 GWS327590 HGO327590 HQK327590 IAG327590 IKC327590 ITY327590 JDU327590 JNQ327590 JXM327590 KHI327590 KRE327590 LBA327590 LKW327590 LUS327590 MEO327590 MOK327590 MYG327590 NIC327590 NRY327590 OBU327590 OLQ327590 OVM327590 PFI327590 PPE327590 PZA327590 QIW327590 QSS327590 RCO327590 RMK327590 RWG327590 SGC327590 SPY327590 SZU327590 TJQ327590 TTM327590 UDI327590 UNE327590 UXA327590 VGW327590 VQS327590 WAO327590 WKK327590 WUG327590 HU393126 RQ393126 ABM393126 ALI393126 AVE393126 BFA393126 BOW393126 BYS393126 CIO393126 CSK393126 DCG393126 DMC393126 DVY393126 EFU393126 EPQ393126 EZM393126 FJI393126 FTE393126 GDA393126 GMW393126 GWS393126 HGO393126 HQK393126 IAG393126 IKC393126 ITY393126 JDU393126 JNQ393126 JXM393126 KHI393126 KRE393126 LBA393126 LKW393126 LUS393126 MEO393126 MOK393126 MYG393126 NIC393126 NRY393126 OBU393126 OLQ393126 OVM393126 PFI393126 PPE393126 PZA393126 QIW393126 QSS393126 RCO393126 RMK393126 RWG393126 SGC393126 SPY393126 SZU393126 TJQ393126 TTM393126 UDI393126 UNE393126 UXA393126 VGW393126 VQS393126 WAO393126 WKK393126 WUG393126 HU458662 RQ458662 ABM458662 ALI458662 AVE458662 BFA458662 BOW458662 BYS458662 CIO458662 CSK458662 DCG458662 DMC458662 DVY458662 EFU458662 EPQ458662 EZM458662 FJI458662 FTE458662 GDA458662 GMW458662 GWS458662 HGO458662 HQK458662 IAG458662 IKC458662 ITY458662 JDU458662 JNQ458662 JXM458662 KHI458662 KRE458662 LBA458662 LKW458662 LUS458662 MEO458662 MOK458662 MYG458662 NIC458662 NRY458662 OBU458662 OLQ458662 OVM458662 PFI458662 PPE458662 PZA458662 QIW458662 QSS458662 RCO458662 RMK458662 RWG458662 SGC458662 SPY458662 SZU458662 TJQ458662 TTM458662 UDI458662 UNE458662 UXA458662 VGW458662 VQS458662 WAO458662 WKK458662 WUG458662 HU524198 RQ524198 ABM524198 ALI524198 AVE524198 BFA524198 BOW524198 BYS524198 CIO524198 CSK524198 DCG524198 DMC524198 DVY524198 EFU524198 EPQ524198 EZM524198 FJI524198 FTE524198 GDA524198 GMW524198 GWS524198 HGO524198 HQK524198 IAG524198 IKC524198 ITY524198 JDU524198 JNQ524198 JXM524198 KHI524198 KRE524198 LBA524198 LKW524198 LUS524198 MEO524198 MOK524198 MYG524198 NIC524198 NRY524198 OBU524198 OLQ524198 OVM524198 PFI524198 PPE524198 PZA524198 QIW524198 QSS524198 RCO524198 RMK524198 RWG524198 SGC524198 SPY524198 SZU524198 TJQ524198 TTM524198 UDI524198 UNE524198 UXA524198 VGW524198 VQS524198 WAO524198 WKK524198 WUG524198 HU589734 RQ589734 ABM589734 ALI589734 AVE589734 BFA589734 BOW589734 BYS589734 CIO589734 CSK589734 DCG589734 DMC589734 DVY589734 EFU589734 EPQ589734 EZM589734 FJI589734 FTE589734 GDA589734 GMW589734 GWS589734 HGO589734 HQK589734 IAG589734 IKC589734 ITY589734 JDU589734 JNQ589734 JXM589734 KHI589734 KRE589734 LBA589734 LKW589734 LUS589734 MEO589734 MOK589734 MYG589734 NIC589734 NRY589734 OBU589734 OLQ589734 OVM589734 PFI589734 PPE589734 PZA589734 QIW589734 QSS589734 RCO589734 RMK589734 RWG589734 SGC589734 SPY589734 SZU589734 TJQ589734 TTM589734 UDI589734 UNE589734 UXA589734 VGW589734 VQS589734 WAO589734 WKK589734 WUG589734 HU655270 RQ655270 ABM655270 ALI655270 AVE655270 BFA655270 BOW655270 BYS655270 CIO655270 CSK655270 DCG655270 DMC655270 DVY655270 EFU655270 EPQ655270 EZM655270 FJI655270 FTE655270 GDA655270 GMW655270 GWS655270 HGO655270 HQK655270 IAG655270 IKC655270 ITY655270 JDU655270 JNQ655270 JXM655270 KHI655270 KRE655270 LBA655270 LKW655270 LUS655270 MEO655270 MOK655270 MYG655270 NIC655270 NRY655270 OBU655270 OLQ655270 OVM655270 PFI655270 PPE655270 PZA655270 QIW655270 QSS655270 RCO655270 RMK655270 RWG655270 SGC655270 SPY655270 SZU655270 TJQ655270 TTM655270 UDI655270 UNE655270 UXA655270 VGW655270 VQS655270 WAO655270 WKK655270 WUG655270 HU720806 RQ720806 ABM720806 ALI720806 AVE720806 BFA720806 BOW720806 BYS720806 CIO720806 CSK720806 DCG720806 DMC720806 DVY720806 EFU720806 EPQ720806 EZM720806 FJI720806 FTE720806 GDA720806 GMW720806 GWS720806 HGO720806 HQK720806 IAG720806 IKC720806 ITY720806 JDU720806 JNQ720806 JXM720806 KHI720806 KRE720806 LBA720806 LKW720806 LUS720806 MEO720806 MOK720806 MYG720806 NIC720806 NRY720806 OBU720806 OLQ720806 OVM720806 PFI720806 PPE720806 PZA720806 QIW720806 QSS720806 RCO720806 RMK720806 RWG720806 SGC720806 SPY720806 SZU720806 TJQ720806 TTM720806 UDI720806 UNE720806 UXA720806 VGW720806 VQS720806 WAO720806 WKK720806 WUG720806 HU786342 RQ786342 ABM786342 ALI786342 AVE786342 BFA786342 BOW786342 BYS786342 CIO786342 CSK786342 DCG786342 DMC786342 DVY786342 EFU786342 EPQ786342 EZM786342 FJI786342 FTE786342 GDA786342 GMW786342 GWS786342 HGO786342 HQK786342 IAG786342 IKC786342 ITY786342 JDU786342 JNQ786342 JXM786342 KHI786342 KRE786342 LBA786342 LKW786342 LUS786342 MEO786342 MOK786342 MYG786342 NIC786342 NRY786342 OBU786342 OLQ786342 OVM786342 PFI786342 PPE786342 PZA786342 QIW786342 QSS786342 RCO786342 RMK786342 RWG786342 SGC786342 SPY786342 SZU786342 TJQ786342 TTM786342 UDI786342 UNE786342 UXA786342 VGW786342 VQS786342 WAO786342 WKK786342 WUG786342 HU851878 RQ851878 ABM851878 ALI851878 AVE851878 BFA851878 BOW851878 BYS851878 CIO851878 CSK851878 DCG851878 DMC851878 DVY851878 EFU851878 EPQ851878 EZM851878 FJI851878 FTE851878 GDA851878 GMW851878 GWS851878 HGO851878 HQK851878 IAG851878 IKC851878 ITY851878 JDU851878 JNQ851878 JXM851878 KHI851878 KRE851878 LBA851878 LKW851878 LUS851878 MEO851878 MOK851878 MYG851878 NIC851878 NRY851878 OBU851878 OLQ851878 OVM851878 PFI851878 PPE851878 PZA851878 QIW851878 QSS851878 RCO851878 RMK851878 RWG851878 SGC851878 SPY851878 SZU851878 TJQ851878 TTM851878 UDI851878 UNE851878 UXA851878 VGW851878 VQS851878 WAO851878 WKK851878 WUG851878 HU917414 RQ917414 ABM917414 ALI917414 AVE917414 BFA917414 BOW917414 BYS917414 CIO917414 CSK917414 DCG917414 DMC917414 DVY917414 EFU917414 EPQ917414 EZM917414 FJI917414 FTE917414 GDA917414 GMW917414 GWS917414 HGO917414 HQK917414 IAG917414 IKC917414 ITY917414 JDU917414 JNQ917414 JXM917414 KHI917414 KRE917414 LBA917414 LKW917414 LUS917414 MEO917414 MOK917414 MYG917414 NIC917414 NRY917414 OBU917414 OLQ917414 OVM917414 PFI917414 PPE917414 PZA917414 QIW917414 QSS917414 RCO917414 RMK917414 RWG917414 SGC917414 SPY917414 SZU917414 TJQ917414 TTM917414 UDI917414 UNE917414 UXA917414 VGW917414 VQS917414 WAO917414 WKK917414 WUG917414 HU982950 RQ982950 ABM982950 ALI982950 AVE982950 BFA982950 BOW982950 BYS982950 CIO982950 CSK982950 DCG982950 DMC982950 DVY982950 EFU982950 EPQ982950 EZM982950 FJI982950 FTE982950 GDA982950 GMW982950 GWS982950 HGO982950 HQK982950 IAG982950 IKC982950 ITY982950 JDU982950 JNQ982950 JXM982950 KHI982950 KRE982950 LBA982950 LKW982950 LUS982950 MEO982950 MOK982950 MYG982950 NIC982950 NRY982950 OBU982950 OLQ982950 OVM982950 PFI982950 PPE982950 PZA982950 QIW982950 QSS982950 RCO982950 RMK982950 RWG982950 SGC982950 SPY982950 SZU982950 TJQ982950 TTM982950 UDI982950 UNE982950 UXA982950 VGW982950 VQS982950 WAO982950 WKK982950 WUG982950 IU65446 SQ65446 ACM65446 AMI65446 AWE65446 BGA65446 BPW65446 BZS65446 CJO65446 CTK65446 DDG65446 DNC65446 DWY65446 EGU65446 EQQ65446 FAM65446 FKI65446 FUE65446 GEA65446 GNW65446 GXS65446 HHO65446 HRK65446 IBG65446 ILC65446 IUY65446 JEU65446 JOQ65446 JYM65446 KII65446 KSE65446 LCA65446 LLW65446 LVS65446 MFO65446 MPK65446 MZG65446 NJC65446 NSY65446 OCU65446 OMQ65446 OWM65446 PGI65446 PQE65446 QAA65446 QJW65446 QTS65446 RDO65446 RNK65446 RXG65446 SHC65446 SQY65446 TAU65446 TKQ65446 TUM65446 UEI65446 UOE65446 UYA65446 VHW65446 VRS65446 WBO65446 WLK65446 WVG65446 IU130982 SQ130982 ACM130982 AMI130982 AWE130982 BGA130982 BPW130982 BZS130982 CJO130982 CTK130982 DDG130982 DNC130982 DWY130982 EGU130982 EQQ130982 FAM130982 FKI130982 FUE130982 GEA130982 GNW130982 GXS130982 HHO130982 HRK130982 IBG130982 ILC130982 IUY130982 JEU130982 JOQ130982 JYM130982 KII130982 KSE130982 LCA130982 LLW130982 LVS130982 MFO130982 MPK130982 MZG130982 NJC130982 NSY130982 OCU130982 OMQ130982 OWM130982 PGI130982 PQE130982 QAA130982 QJW130982 QTS130982 RDO130982 RNK130982 RXG130982 SHC130982 SQY130982 TAU130982 TKQ130982 TUM130982 UEI130982 UOE130982 UYA130982 VHW130982 VRS130982 WBO130982 WLK130982 WVG130982 IU196518 SQ196518 ACM196518 AMI196518 AWE196518 BGA196518 BPW196518 BZS196518 CJO196518 CTK196518 DDG196518 DNC196518 DWY196518 EGU196518 EQQ196518 FAM196518 FKI196518 FUE196518 GEA196518 GNW196518 GXS196518 HHO196518 HRK196518 IBG196518 ILC196518 IUY196518 JEU196518 JOQ196518 JYM196518 KII196518 KSE196518 LCA196518 LLW196518 LVS196518 MFO196518 MPK196518 MZG196518 NJC196518 NSY196518 OCU196518 OMQ196518 OWM196518 PGI196518 PQE196518 QAA196518 QJW196518 QTS196518 RDO196518 RNK196518 RXG196518 SHC196518 SQY196518 TAU196518 TKQ196518 TUM196518 UEI196518 UOE196518 UYA196518 VHW196518 VRS196518 WBO196518 WLK196518 WVG196518 IU262054 SQ262054 ACM262054 AMI262054 AWE262054 BGA262054 BPW262054 BZS262054 CJO262054 CTK262054 DDG262054 DNC262054 DWY262054 EGU262054 EQQ262054 FAM262054 FKI262054 FUE262054 GEA262054 GNW262054 GXS262054 HHO262054 HRK262054 IBG262054 ILC262054 IUY262054 JEU262054 JOQ262054 JYM262054 KII262054 KSE262054 LCA262054 LLW262054 LVS262054 MFO262054 MPK262054 MZG262054 NJC262054 NSY262054 OCU262054 OMQ262054 OWM262054 PGI262054 PQE262054 QAA262054 QJW262054 QTS262054 RDO262054 RNK262054 RXG262054 SHC262054 SQY262054 TAU262054 TKQ262054 TUM262054 UEI262054 UOE262054 UYA262054 VHW262054 VRS262054 WBO262054 WLK262054 WVG262054 IU327590 SQ327590 ACM327590 AMI327590 AWE327590 BGA327590 BPW327590 BZS327590 CJO327590 CTK327590 DDG327590 DNC327590 DWY327590 EGU327590 EQQ327590 FAM327590 FKI327590 FUE327590 GEA327590 GNW327590 GXS327590 HHO327590 HRK327590 IBG327590 ILC327590 IUY327590 JEU327590 JOQ327590 JYM327590 KII327590 KSE327590 LCA327590 LLW327590 LVS327590 MFO327590 MPK327590 MZG327590 NJC327590 NSY327590 OCU327590 OMQ327590 OWM327590 PGI327590 PQE327590 QAA327590 QJW327590 QTS327590 RDO327590 RNK327590 RXG327590 SHC327590 SQY327590 TAU327590 TKQ327590 TUM327590 UEI327590 UOE327590 UYA327590 VHW327590 VRS327590 WBO327590 WLK327590 WVG327590 IU393126 SQ393126 ACM393126 AMI393126 AWE393126 BGA393126 BPW393126 BZS393126 CJO393126 CTK393126 DDG393126 DNC393126 DWY393126 EGU393126 EQQ393126 FAM393126 FKI393126 FUE393126 GEA393126 GNW393126 GXS393126 HHO393126 HRK393126 IBG393126 ILC393126 IUY393126 JEU393126 JOQ393126 JYM393126 KII393126 KSE393126 LCA393126 LLW393126 LVS393126 MFO393126 MPK393126 MZG393126 NJC393126 NSY393126 OCU393126 OMQ393126 OWM393126 PGI393126 PQE393126 QAA393126 QJW393126 QTS393126 RDO393126 RNK393126 RXG393126 SHC393126 SQY393126 TAU393126 TKQ393126 TUM393126 UEI393126 UOE393126 UYA393126 VHW393126 VRS393126 WBO393126 WLK393126 WVG393126 IU458662 SQ458662 ACM458662 AMI458662 AWE458662 BGA458662 BPW458662 BZS458662 CJO458662 CTK458662 DDG458662 DNC458662 DWY458662 EGU458662 EQQ458662 FAM458662 FKI458662 FUE458662 GEA458662 GNW458662 GXS458662 HHO458662 HRK458662 IBG458662 ILC458662 IUY458662 JEU458662 JOQ458662 JYM458662 KII458662 KSE458662 LCA458662 LLW458662 LVS458662 MFO458662 MPK458662 MZG458662 NJC458662 NSY458662 OCU458662 OMQ458662 OWM458662 PGI458662 PQE458662 QAA458662 QJW458662 QTS458662 RDO458662 RNK458662 RXG458662 SHC458662 SQY458662 TAU458662 TKQ458662 TUM458662 UEI458662 UOE458662 UYA458662 VHW458662 VRS458662 WBO458662 WLK458662 WVG458662 IU524198 SQ524198 ACM524198 AMI524198 AWE524198 BGA524198 BPW524198 BZS524198 CJO524198 CTK524198 DDG524198 DNC524198 DWY524198 EGU524198 EQQ524198 FAM524198 FKI524198 FUE524198 GEA524198 GNW524198 GXS524198 HHO524198 HRK524198 IBG524198 ILC524198 IUY524198 JEU524198 JOQ524198 JYM524198 KII524198 KSE524198 LCA524198 LLW524198 LVS524198 MFO524198 MPK524198 MZG524198 NJC524198 NSY524198 OCU524198 OMQ524198 OWM524198 PGI524198 PQE524198 QAA524198 QJW524198 QTS524198 RDO524198 RNK524198 RXG524198 SHC524198 SQY524198 TAU524198 TKQ524198 TUM524198 UEI524198 UOE524198 UYA524198 VHW524198 VRS524198 WBO524198 WLK524198 WVG524198 IU589734 SQ589734 ACM589734 AMI589734 AWE589734 BGA589734 BPW589734 BZS589734 CJO589734 CTK589734 DDG589734 DNC589734 DWY589734 EGU589734 EQQ589734 FAM589734 FKI589734 FUE589734 GEA589734 GNW589734 GXS589734 HHO589734 HRK589734 IBG589734 ILC589734 IUY589734 JEU589734 JOQ589734 JYM589734 KII589734 KSE589734 LCA589734 LLW589734 LVS589734 MFO589734 MPK589734 MZG589734 NJC589734 NSY589734 OCU589734 OMQ589734 OWM589734 PGI589734 PQE589734 QAA589734 QJW589734 QTS589734 RDO589734 RNK589734 RXG589734 SHC589734 SQY589734 TAU589734 TKQ589734 TUM589734 UEI589734 UOE589734 UYA589734 VHW589734 VRS589734 WBO589734 WLK589734 WVG589734 IU655270 SQ655270 ACM655270 AMI655270 AWE655270 BGA655270 BPW655270 BZS655270 CJO655270 CTK655270 DDG655270 DNC655270 DWY655270 EGU655270 EQQ655270 FAM655270 FKI655270 FUE655270 GEA655270 GNW655270 GXS655270 HHO655270 HRK655270 IBG655270 ILC655270 IUY655270 JEU655270 JOQ655270 JYM655270 KII655270 KSE655270 LCA655270 LLW655270 LVS655270 MFO655270 MPK655270 MZG655270 NJC655270 NSY655270 OCU655270 OMQ655270 OWM655270 PGI655270 PQE655270 QAA655270 QJW655270 QTS655270 RDO655270 RNK655270 RXG655270 SHC655270 SQY655270 TAU655270 TKQ655270 TUM655270 UEI655270 UOE655270 UYA655270 VHW655270 VRS655270 WBO655270 WLK655270 WVG655270 IU720806 SQ720806 ACM720806 AMI720806 AWE720806 BGA720806 BPW720806 BZS720806 CJO720806 CTK720806 DDG720806 DNC720806 DWY720806 EGU720806 EQQ720806 FAM720806 FKI720806 FUE720806 GEA720806 GNW720806 GXS720806 HHO720806 HRK720806 IBG720806 ILC720806 IUY720806 JEU720806 JOQ720806 JYM720806 KII720806 KSE720806 LCA720806 LLW720806 LVS720806 MFO720806 MPK720806 MZG720806 NJC720806 NSY720806 OCU720806 OMQ720806 OWM720806 PGI720806 PQE720806 QAA720806 QJW720806 QTS720806 RDO720806 RNK720806 RXG720806 SHC720806 SQY720806 TAU720806 TKQ720806 TUM720806 UEI720806 UOE720806 UYA720806 VHW720806 VRS720806 WBO720806 WLK720806 WVG720806 IU786342 SQ786342 ACM786342 AMI786342 AWE786342 BGA786342 BPW786342 BZS786342 CJO786342 CTK786342 DDG786342 DNC786342 DWY786342 EGU786342 EQQ786342 FAM786342 FKI786342 FUE786342 GEA786342 GNW786342 GXS786342 HHO786342 HRK786342 IBG786342 ILC786342 IUY786342 JEU786342 JOQ786342 JYM786342 KII786342 KSE786342 LCA786342 LLW786342 LVS786342 MFO786342 MPK786342 MZG786342 NJC786342 NSY786342 OCU786342 OMQ786342 OWM786342 PGI786342 PQE786342 QAA786342 QJW786342 QTS786342 RDO786342 RNK786342 RXG786342 SHC786342 SQY786342 TAU786342 TKQ786342 TUM786342 UEI786342 UOE786342 UYA786342 VHW786342 VRS786342 WBO786342 WLK786342 WVG786342 IU851878 SQ851878 ACM851878 AMI851878 AWE851878 BGA851878 BPW851878 BZS851878 CJO851878 CTK851878 DDG851878 DNC851878 DWY851878 EGU851878 EQQ851878 FAM851878 FKI851878 FUE851878 GEA851878 GNW851878 GXS851878 HHO851878 HRK851878 IBG851878 ILC851878 IUY851878 JEU851878 JOQ851878 JYM851878 KII851878 KSE851878 LCA851878 LLW851878 LVS851878 MFO851878 MPK851878 MZG851878 NJC851878 NSY851878 OCU851878 OMQ851878 OWM851878 PGI851878 PQE851878 QAA851878 QJW851878 QTS851878 RDO851878 RNK851878 RXG851878 SHC851878 SQY851878 TAU851878 TKQ851878 TUM851878 UEI851878 UOE851878 UYA851878 VHW851878 VRS851878 WBO851878 WLK851878 WVG851878 IU917414 SQ917414 ACM917414 AMI917414 AWE917414 BGA917414 BPW917414 BZS917414 CJO917414 CTK917414 DDG917414 DNC917414 DWY917414 EGU917414 EQQ917414 FAM917414 FKI917414 FUE917414 GEA917414 GNW917414 GXS917414 HHO917414 HRK917414 IBG917414 ILC917414 IUY917414 JEU917414 JOQ917414 JYM917414 KII917414 KSE917414 LCA917414 LLW917414 LVS917414 MFO917414 MPK917414 MZG917414 NJC917414 NSY917414 OCU917414 OMQ917414 OWM917414 PGI917414 PQE917414 QAA917414 QJW917414 QTS917414 RDO917414 RNK917414 RXG917414 SHC917414 SQY917414 TAU917414 TKQ917414 TUM917414 UEI917414 UOE917414 UYA917414 VHW917414 VRS917414 WBO917414 WLK917414 WVG917414 IU982950 SQ982950 ACM982950 AMI982950 AWE982950 BGA982950 BPW982950 BZS982950 CJO982950 CTK982950 DDG982950 DNC982950 DWY982950 EGU982950 EQQ982950 FAM982950 FKI982950 FUE982950 GEA982950 GNW982950 GXS982950 HHO982950 HRK982950 IBG982950 ILC982950 IUY982950 JEU982950 JOQ982950 JYM982950 KII982950 KSE982950 LCA982950 LLW982950 LVS982950 MFO982950 MPK982950 MZG982950 NJC982950 NSY982950 OCU982950 OMQ982950 OWM982950 PGI982950 PQE982950 QAA982950 QJW982950 QTS982950 RDO982950 RNK982950 RXG982950 SHC982950 SQY982950 TAU982950 TKQ982950 TUM982950 UEI982950 UOE982950 UYA982950 VHW982950 VRS982950 WBO982950 WLK982950 WVG982950 HH65446 RD65446 AAZ65446 AKV65446 AUR65446 BEN65446 BOJ65446 BYF65446 CIB65446 CRX65446 DBT65446 DLP65446 DVL65446 EFH65446 EPD65446 EYZ65446 FIV65446 FSR65446 GCN65446 GMJ65446 GWF65446 HGB65446 HPX65446 HZT65446 IJP65446 ITL65446 JDH65446 JND65446 JWZ65446 KGV65446 KQR65446 LAN65446 LKJ65446 LUF65446 MEB65446 MNX65446 MXT65446 NHP65446 NRL65446 OBH65446 OLD65446 OUZ65446 PEV65446 POR65446 PYN65446 QIJ65446 QSF65446 RCB65446 RLX65446 RVT65446 SFP65446 SPL65446 SZH65446 TJD65446 TSZ65446 UCV65446 UMR65446 UWN65446 VGJ65446 VQF65446 WAB65446 WJX65446 WTT65446 HH130982 RD130982 AAZ130982 AKV130982 AUR130982 BEN130982 BOJ130982 BYF130982 CIB130982 CRX130982 DBT130982 DLP130982 DVL130982 EFH130982 EPD130982 EYZ130982 FIV130982 FSR130982 GCN130982 GMJ130982 GWF130982 HGB130982 HPX130982 HZT130982 IJP130982 ITL130982 JDH130982 JND130982 JWZ130982 KGV130982 KQR130982 LAN130982 LKJ130982 LUF130982 MEB130982 MNX130982 MXT130982 NHP130982 NRL130982 OBH130982 OLD130982 OUZ130982 PEV130982 POR130982 PYN130982 QIJ130982 QSF130982 RCB130982 RLX130982 RVT130982 SFP130982 SPL130982 SZH130982 TJD130982 TSZ130982 UCV130982 UMR130982 UWN130982 VGJ130982 VQF130982 WAB130982 WJX130982 WTT130982 HH196518 RD196518 AAZ196518 AKV196518 AUR196518 BEN196518 BOJ196518 BYF196518 CIB196518 CRX196518 DBT196518 DLP196518 DVL196518 EFH196518 EPD196518 EYZ196518 FIV196518 FSR196518 GCN196518 GMJ196518 GWF196518 HGB196518 HPX196518 HZT196518 IJP196518 ITL196518 JDH196518 JND196518 JWZ196518 KGV196518 KQR196518 LAN196518 LKJ196518 LUF196518 MEB196518 MNX196518 MXT196518 NHP196518 NRL196518 OBH196518 OLD196518 OUZ196518 PEV196518 POR196518 PYN196518 QIJ196518 QSF196518 RCB196518 RLX196518 RVT196518 SFP196518 SPL196518 SZH196518 TJD196518 TSZ196518 UCV196518 UMR196518 UWN196518 VGJ196518 VQF196518 WAB196518 WJX196518 WTT196518 HH262054 RD262054 AAZ262054 AKV262054 AUR262054 BEN262054 BOJ262054 BYF262054 CIB262054 CRX262054 DBT262054 DLP262054 DVL262054 EFH262054 EPD262054 EYZ262054 FIV262054 FSR262054 GCN262054 GMJ262054 GWF262054 HGB262054 HPX262054 HZT262054 IJP262054 ITL262054 JDH262054 JND262054 JWZ262054 KGV262054 KQR262054 LAN262054 LKJ262054 LUF262054 MEB262054 MNX262054 MXT262054 NHP262054 NRL262054 OBH262054 OLD262054 OUZ262054 PEV262054 POR262054 PYN262054 QIJ262054 QSF262054 RCB262054 RLX262054 RVT262054 SFP262054 SPL262054 SZH262054 TJD262054 TSZ262054 UCV262054 UMR262054 UWN262054 VGJ262054 VQF262054 WAB262054 WJX262054 WTT262054 HH327590 RD327590 AAZ327590 AKV327590 AUR327590 BEN327590 BOJ327590 BYF327590 CIB327590 CRX327590 DBT327590 DLP327590 DVL327590 EFH327590 EPD327590 EYZ327590 FIV327590 FSR327590 GCN327590 GMJ327590 GWF327590 HGB327590 HPX327590 HZT327590 IJP327590 ITL327590 JDH327590 JND327590 JWZ327590 KGV327590 KQR327590 LAN327590 LKJ327590 LUF327590 MEB327590 MNX327590 MXT327590 NHP327590 NRL327590 OBH327590 OLD327590 OUZ327590 PEV327590 POR327590 PYN327590 QIJ327590 QSF327590 RCB327590 RLX327590 RVT327590 SFP327590 SPL327590 SZH327590 TJD327590 TSZ327590 UCV327590 UMR327590 UWN327590 VGJ327590 VQF327590 WAB327590 WJX327590 WTT327590 HH393126 RD393126 AAZ393126 AKV393126 AUR393126 BEN393126 BOJ393126 BYF393126 CIB393126 CRX393126 DBT393126 DLP393126 DVL393126 EFH393126 EPD393126 EYZ393126 FIV393126 FSR393126 GCN393126 GMJ393126 GWF393126 HGB393126 HPX393126 HZT393126 IJP393126 ITL393126 JDH393126 JND393126 JWZ393126 KGV393126 KQR393126 LAN393126 LKJ393126 LUF393126 MEB393126 MNX393126 MXT393126 NHP393126 NRL393126 OBH393126 OLD393126 OUZ393126 PEV393126 POR393126 PYN393126 QIJ393126 QSF393126 RCB393126 RLX393126 RVT393126 SFP393126 SPL393126 SZH393126 TJD393126 TSZ393126 UCV393126 UMR393126 UWN393126 VGJ393126 VQF393126 WAB393126 WJX393126 WTT393126 HH458662 RD458662 AAZ458662 AKV458662 AUR458662 BEN458662 BOJ458662 BYF458662 CIB458662 CRX458662 DBT458662 DLP458662 DVL458662 EFH458662 EPD458662 EYZ458662 FIV458662 FSR458662 GCN458662 GMJ458662 GWF458662 HGB458662 HPX458662 HZT458662 IJP458662 ITL458662 JDH458662 JND458662 JWZ458662 KGV458662 KQR458662 LAN458662 LKJ458662 LUF458662 MEB458662 MNX458662 MXT458662 NHP458662 NRL458662 OBH458662 OLD458662 OUZ458662 PEV458662 POR458662 PYN458662 QIJ458662 QSF458662 RCB458662 RLX458662 RVT458662 SFP458662 SPL458662 SZH458662 TJD458662 TSZ458662 UCV458662 UMR458662 UWN458662 VGJ458662 VQF458662 WAB458662 WJX458662 WTT458662 HH524198 RD524198 AAZ524198 AKV524198 AUR524198 BEN524198 BOJ524198 BYF524198 CIB524198 CRX524198 DBT524198 DLP524198 DVL524198 EFH524198 EPD524198 EYZ524198 FIV524198 FSR524198 GCN524198 GMJ524198 GWF524198 HGB524198 HPX524198 HZT524198 IJP524198 ITL524198 JDH524198 JND524198 JWZ524198 KGV524198 KQR524198 LAN524198 LKJ524198 LUF524198 MEB524198 MNX524198 MXT524198 NHP524198 NRL524198 OBH524198 OLD524198 OUZ524198 PEV524198 POR524198 PYN524198 QIJ524198 QSF524198 RCB524198 RLX524198 RVT524198 SFP524198 SPL524198 SZH524198 TJD524198 TSZ524198 UCV524198 UMR524198 UWN524198 VGJ524198 VQF524198 WAB524198 WJX524198 WTT524198 HH589734 RD589734 AAZ589734 AKV589734 AUR589734 BEN589734 BOJ589734 BYF589734 CIB589734 CRX589734 DBT589734 DLP589734 DVL589734 EFH589734 EPD589734 EYZ589734 FIV589734 FSR589734 GCN589734 GMJ589734 GWF589734 HGB589734 HPX589734 HZT589734 IJP589734 ITL589734 JDH589734 JND589734 JWZ589734 KGV589734 KQR589734 LAN589734 LKJ589734 LUF589734 MEB589734 MNX589734 MXT589734 NHP589734 NRL589734 OBH589734 OLD589734 OUZ589734 PEV589734 POR589734 PYN589734 QIJ589734 QSF589734 RCB589734 RLX589734 RVT589734 SFP589734 SPL589734 SZH589734 TJD589734 TSZ589734 UCV589734 UMR589734 UWN589734 VGJ589734 VQF589734 WAB589734 WJX589734 WTT589734 HH655270 RD655270 AAZ655270 AKV655270 AUR655270 BEN655270 BOJ655270 BYF655270 CIB655270 CRX655270 DBT655270 DLP655270 DVL655270 EFH655270 EPD655270 EYZ655270 FIV655270 FSR655270 GCN655270 GMJ655270 GWF655270 HGB655270 HPX655270 HZT655270 IJP655270 ITL655270 JDH655270 JND655270 JWZ655270 KGV655270 KQR655270 LAN655270 LKJ655270 LUF655270 MEB655270 MNX655270 MXT655270 NHP655270 NRL655270 OBH655270 OLD655270 OUZ655270 PEV655270 POR655270 PYN655270 QIJ655270 QSF655270 RCB655270 RLX655270 RVT655270 SFP655270 SPL655270 SZH655270 TJD655270 TSZ655270 UCV655270 UMR655270 UWN655270 VGJ655270 VQF655270 WAB655270 WJX655270 WTT655270 HH720806 RD720806 AAZ720806 AKV720806 AUR720806 BEN720806 BOJ720806 BYF720806 CIB720806 CRX720806 DBT720806 DLP720806 DVL720806 EFH720806 EPD720806 EYZ720806 FIV720806 FSR720806 GCN720806 GMJ720806 GWF720806 HGB720806 HPX720806 HZT720806 IJP720806 ITL720806 JDH720806 JND720806 JWZ720806 KGV720806 KQR720806 LAN720806 LKJ720806 LUF720806 MEB720806 MNX720806 MXT720806 NHP720806 NRL720806 OBH720806 OLD720806 OUZ720806 PEV720806 POR720806 PYN720806 QIJ720806 QSF720806 RCB720806 RLX720806 RVT720806 SFP720806 SPL720806 SZH720806 TJD720806 TSZ720806 UCV720806 UMR720806 UWN720806 VGJ720806 VQF720806 WAB720806 WJX720806 WTT720806 HH786342 RD786342 AAZ786342 AKV786342 AUR786342 BEN786342 BOJ786342 BYF786342 CIB786342 CRX786342 DBT786342 DLP786342 DVL786342 EFH786342 EPD786342 EYZ786342 FIV786342 FSR786342 GCN786342 GMJ786342 GWF786342 HGB786342 HPX786342 HZT786342 IJP786342 ITL786342 JDH786342 JND786342 JWZ786342 KGV786342 KQR786342 LAN786342 LKJ786342 LUF786342 MEB786342 MNX786342 MXT786342 NHP786342 NRL786342 OBH786342 OLD786342 OUZ786342 PEV786342 POR786342 PYN786342 QIJ786342 QSF786342 RCB786342 RLX786342 RVT786342 SFP786342 SPL786342 SZH786342 TJD786342 TSZ786342 UCV786342 UMR786342 UWN786342 VGJ786342 VQF786342 WAB786342 WJX786342 WTT786342 HH851878 RD851878 AAZ851878 AKV851878 AUR851878 BEN851878 BOJ851878 BYF851878 CIB851878 CRX851878 DBT851878 DLP851878 DVL851878 EFH851878 EPD851878 EYZ851878 FIV851878 FSR851878 GCN851878 GMJ851878 GWF851878 HGB851878 HPX851878 HZT851878 IJP851878 ITL851878 JDH851878 JND851878 JWZ851878 KGV851878 KQR851878 LAN851878 LKJ851878 LUF851878 MEB851878 MNX851878 MXT851878 NHP851878 NRL851878 OBH851878 OLD851878 OUZ851878 PEV851878 POR851878 PYN851878 QIJ851878 QSF851878 RCB851878 RLX851878 RVT851878 SFP851878 SPL851878 SZH851878 TJD851878 TSZ851878 UCV851878 UMR851878 UWN851878 VGJ851878 VQF851878 WAB851878 WJX851878 WTT851878 HH917414 RD917414 AAZ917414 AKV917414 AUR917414 BEN917414 BOJ917414 BYF917414 CIB917414 CRX917414 DBT917414 DLP917414 DVL917414 EFH917414 EPD917414 EYZ917414 FIV917414 FSR917414 GCN917414 GMJ917414 GWF917414 HGB917414 HPX917414 HZT917414 IJP917414 ITL917414 JDH917414 JND917414 JWZ917414 KGV917414 KQR917414 LAN917414 LKJ917414 LUF917414 MEB917414 MNX917414 MXT917414 NHP917414 NRL917414 OBH917414 OLD917414 OUZ917414 PEV917414 POR917414 PYN917414 QIJ917414 QSF917414 RCB917414 RLX917414 RVT917414 SFP917414 SPL917414 SZH917414 TJD917414 TSZ917414 UCV917414 UMR917414 UWN917414 VGJ917414 VQF917414 WAB917414 WJX917414 WTT917414 HH982950 RD982950 AAZ982950 AKV982950 AUR982950 BEN982950 BOJ982950 BYF982950 CIB982950 CRX982950 DBT982950 DLP982950 DVL982950 EFH982950 EPD982950 EYZ982950 FIV982950 FSR982950 GCN982950 GMJ982950 GWF982950 HGB982950 HPX982950 HZT982950 IJP982950 ITL982950 JDH982950 JND982950 JWZ982950 KGV982950 KQR982950 LAN982950 LKJ982950 LUF982950 MEB982950 MNX982950 MXT982950 NHP982950 NRL982950 OBH982950 OLD982950 OUZ982950 PEV982950 POR982950 PYN982950 QIJ982950 QSF982950 RCB982950 RLX982950 RVT982950 SFP982950 SPL982950 SZH982950 TJD982950 TSZ982950 UCV982950 UMR982950 UWN982950 VGJ982950 VQF982950 WAB982950 WJX982950 WTT982950 JH65446 TD65446 ACZ65446 AMV65446 AWR65446 BGN65446 BQJ65446 CAF65446 CKB65446 CTX65446 DDT65446 DNP65446 DXL65446 EHH65446 ERD65446 FAZ65446 FKV65446 FUR65446 GEN65446 GOJ65446 GYF65446 HIB65446 HRX65446 IBT65446 ILP65446 IVL65446 JFH65446 JPD65446 JYZ65446 KIV65446 KSR65446 LCN65446 LMJ65446 LWF65446 MGB65446 MPX65446 MZT65446 NJP65446 NTL65446 ODH65446 OND65446 OWZ65446 PGV65446 PQR65446 QAN65446 QKJ65446 QUF65446 REB65446 RNX65446 RXT65446 SHP65446 SRL65446 TBH65446 TLD65446 TUZ65446 UEV65446 UOR65446 UYN65446 VIJ65446 VSF65446 WCB65446 WLX65446 WVT65446 JH130982 TD130982 ACZ130982 AMV130982 AWR130982 BGN130982 BQJ130982 CAF130982 CKB130982 CTX130982 DDT130982 DNP130982 DXL130982 EHH130982 ERD130982 FAZ130982 FKV130982 FUR130982 GEN130982 GOJ130982 GYF130982 HIB130982 HRX130982 IBT130982 ILP130982 IVL130982 JFH130982 JPD130982 JYZ130982 KIV130982 KSR130982 LCN130982 LMJ130982 LWF130982 MGB130982 MPX130982 MZT130982 NJP130982 NTL130982 ODH130982 OND130982 OWZ130982 PGV130982 PQR130982 QAN130982 QKJ130982 QUF130982 REB130982 RNX130982 RXT130982 SHP130982 SRL130982 TBH130982 TLD130982 TUZ130982 UEV130982 UOR130982 UYN130982 VIJ130982 VSF130982 WCB130982 WLX130982 WVT130982 JH196518 TD196518 ACZ196518 AMV196518 AWR196518 BGN196518 BQJ196518 CAF196518 CKB196518 CTX196518 DDT196518 DNP196518 DXL196518 EHH196518 ERD196518 FAZ196518 FKV196518 FUR196518 GEN196518 GOJ196518 GYF196518 HIB196518 HRX196518 IBT196518 ILP196518 IVL196518 JFH196518 JPD196518 JYZ196518 KIV196518 KSR196518 LCN196518 LMJ196518 LWF196518 MGB196518 MPX196518 MZT196518 NJP196518 NTL196518 ODH196518 OND196518 OWZ196518 PGV196518 PQR196518 QAN196518 QKJ196518 QUF196518 REB196518 RNX196518 RXT196518 SHP196518 SRL196518 TBH196518 TLD196518 TUZ196518 UEV196518 UOR196518 UYN196518 VIJ196518 VSF196518 WCB196518 WLX196518 WVT196518 JH262054 TD262054 ACZ262054 AMV262054 AWR262054 BGN262054 BQJ262054 CAF262054 CKB262054 CTX262054 DDT262054 DNP262054 DXL262054 EHH262054 ERD262054 FAZ262054 FKV262054 FUR262054 GEN262054 GOJ262054 GYF262054 HIB262054 HRX262054 IBT262054 ILP262054 IVL262054 JFH262054 JPD262054 JYZ262054 KIV262054 KSR262054 LCN262054 LMJ262054 LWF262054 MGB262054 MPX262054 MZT262054 NJP262054 NTL262054 ODH262054 OND262054 OWZ262054 PGV262054 PQR262054 QAN262054 QKJ262054 QUF262054 REB262054 RNX262054 RXT262054 SHP262054 SRL262054 TBH262054 TLD262054 TUZ262054 UEV262054 UOR262054 UYN262054 VIJ262054 VSF262054 WCB262054 WLX262054 WVT262054 JH327590 TD327590 ACZ327590 AMV327590 AWR327590 BGN327590 BQJ327590 CAF327590 CKB327590 CTX327590 DDT327590 DNP327590 DXL327590 EHH327590 ERD327590 FAZ327590 FKV327590 FUR327590 GEN327590 GOJ327590 GYF327590 HIB327590 HRX327590 IBT327590 ILP327590 IVL327590 JFH327590 JPD327590 JYZ327590 KIV327590 KSR327590 LCN327590 LMJ327590 LWF327590 MGB327590 MPX327590 MZT327590 NJP327590 NTL327590 ODH327590 OND327590 OWZ327590 PGV327590 PQR327590 QAN327590 QKJ327590 QUF327590 REB327590 RNX327590 RXT327590 SHP327590 SRL327590 TBH327590 TLD327590 TUZ327590 UEV327590 UOR327590 UYN327590 VIJ327590 VSF327590 WCB327590 WLX327590 WVT327590 JH393126 TD393126 ACZ393126 AMV393126 AWR393126 BGN393126 BQJ393126 CAF393126 CKB393126 CTX393126 DDT393126 DNP393126 DXL393126 EHH393126 ERD393126 FAZ393126 FKV393126 FUR393126 GEN393126 GOJ393126 GYF393126 HIB393126 HRX393126 IBT393126 ILP393126 IVL393126 JFH393126 JPD393126 JYZ393126 KIV393126 KSR393126 LCN393126 LMJ393126 LWF393126 MGB393126 MPX393126 MZT393126 NJP393126 NTL393126 ODH393126 OND393126 OWZ393126 PGV393126 PQR393126 QAN393126 QKJ393126 QUF393126 REB393126 RNX393126 RXT393126 SHP393126 SRL393126 TBH393126 TLD393126 TUZ393126 UEV393126 UOR393126 UYN393126 VIJ393126 VSF393126 WCB393126 WLX393126 WVT393126 JH458662 TD458662 ACZ458662 AMV458662 AWR458662 BGN458662 BQJ458662 CAF458662 CKB458662 CTX458662 DDT458662 DNP458662 DXL458662 EHH458662 ERD458662 FAZ458662 FKV458662 FUR458662 GEN458662 GOJ458662 GYF458662 HIB458662 HRX458662 IBT458662 ILP458662 IVL458662 JFH458662 JPD458662 JYZ458662 KIV458662 KSR458662 LCN458662 LMJ458662 LWF458662 MGB458662 MPX458662 MZT458662 NJP458662 NTL458662 ODH458662 OND458662 OWZ458662 PGV458662 PQR458662 QAN458662 QKJ458662 QUF458662 REB458662 RNX458662 RXT458662 SHP458662 SRL458662 TBH458662 TLD458662 TUZ458662 UEV458662 UOR458662 UYN458662 VIJ458662 VSF458662 WCB458662 WLX458662 WVT458662 JH524198 TD524198 ACZ524198 AMV524198 AWR524198 BGN524198 BQJ524198 CAF524198 CKB524198 CTX524198 DDT524198 DNP524198 DXL524198 EHH524198 ERD524198 FAZ524198 FKV524198 FUR524198 GEN524198 GOJ524198 GYF524198 HIB524198 HRX524198 IBT524198 ILP524198 IVL524198 JFH524198 JPD524198 JYZ524198 KIV524198 KSR524198 LCN524198 LMJ524198 LWF524198 MGB524198 MPX524198 MZT524198 NJP524198 NTL524198 ODH524198 OND524198 OWZ524198 PGV524198 PQR524198 QAN524198 QKJ524198 QUF524198 REB524198 RNX524198 RXT524198 SHP524198 SRL524198 TBH524198 TLD524198 TUZ524198 UEV524198 UOR524198 UYN524198 VIJ524198 VSF524198 WCB524198 WLX524198 WVT524198 JH589734 TD589734 ACZ589734 AMV589734 AWR589734 BGN589734 BQJ589734 CAF589734 CKB589734 CTX589734 DDT589734 DNP589734 DXL589734 EHH589734 ERD589734 FAZ589734 FKV589734 FUR589734 GEN589734 GOJ589734 GYF589734 HIB589734 HRX589734 IBT589734 ILP589734 IVL589734 JFH589734 JPD589734 JYZ589734 KIV589734 KSR589734 LCN589734 LMJ589734 LWF589734 MGB589734 MPX589734 MZT589734 NJP589734 NTL589734 ODH589734 OND589734 OWZ589734 PGV589734 PQR589734 QAN589734 QKJ589734 QUF589734 REB589734 RNX589734 RXT589734 SHP589734 SRL589734 TBH589734 TLD589734 TUZ589734 UEV589734 UOR589734 UYN589734 VIJ589734 VSF589734 WCB589734 WLX589734 WVT589734 JH655270 TD655270 ACZ655270 AMV655270 AWR655270 BGN655270 BQJ655270 CAF655270 CKB655270 CTX655270 DDT655270 DNP655270 DXL655270 EHH655270 ERD655270 FAZ655270 FKV655270 FUR655270 GEN655270 GOJ655270 GYF655270 HIB655270 HRX655270 IBT655270 ILP655270 IVL655270 JFH655270 JPD655270 JYZ655270 KIV655270 KSR655270 LCN655270 LMJ655270 LWF655270 MGB655270 MPX655270 MZT655270 NJP655270 NTL655270 ODH655270 OND655270 OWZ655270 PGV655270 PQR655270 QAN655270 QKJ655270 QUF655270 REB655270 RNX655270 RXT655270 SHP655270 SRL655270 TBH655270 TLD655270 TUZ655270 UEV655270 UOR655270 UYN655270 VIJ655270 VSF655270 WCB655270 WLX655270 WVT655270 JH720806 TD720806 ACZ720806 AMV720806 AWR720806 BGN720806 BQJ720806 CAF720806 CKB720806 CTX720806 DDT720806 DNP720806 DXL720806 EHH720806 ERD720806 FAZ720806 FKV720806 FUR720806 GEN720806 GOJ720806 GYF720806 HIB720806 HRX720806 IBT720806 ILP720806 IVL720806 JFH720806 JPD720806 JYZ720806 KIV720806 KSR720806 LCN720806 LMJ720806 LWF720806 MGB720806 MPX720806 MZT720806 NJP720806 NTL720806 ODH720806 OND720806 OWZ720806 PGV720806 PQR720806 QAN720806 QKJ720806 QUF720806 REB720806 RNX720806 RXT720806 SHP720806 SRL720806 TBH720806 TLD720806 TUZ720806 UEV720806 UOR720806 UYN720806 VIJ720806 VSF720806 WCB720806 WLX720806 WVT720806 JH786342 TD786342 ACZ786342 AMV786342 AWR786342 BGN786342 BQJ786342 CAF786342 CKB786342 CTX786342 DDT786342 DNP786342 DXL786342 EHH786342 ERD786342 FAZ786342 FKV786342 FUR786342 GEN786342 GOJ786342 GYF786342 HIB786342 HRX786342 IBT786342 ILP786342 IVL786342 JFH786342 JPD786342 JYZ786342 KIV786342 KSR786342 LCN786342 LMJ786342 LWF786342 MGB786342 MPX786342 MZT786342 NJP786342 NTL786342 ODH786342 OND786342 OWZ786342 PGV786342 PQR786342 QAN786342 QKJ786342 QUF786342 REB786342 RNX786342 RXT786342 SHP786342 SRL786342 TBH786342 TLD786342 TUZ786342 UEV786342 UOR786342 UYN786342 VIJ786342 VSF786342 WCB786342 WLX786342 WVT786342 JH851878 TD851878 ACZ851878 AMV851878 AWR851878 BGN851878 BQJ851878 CAF851878 CKB851878 CTX851878 DDT851878 DNP851878 DXL851878 EHH851878 ERD851878 FAZ851878 FKV851878 FUR851878 GEN851878 GOJ851878 GYF851878 HIB851878 HRX851878 IBT851878 ILP851878 IVL851878 JFH851878 JPD851878 JYZ851878 KIV851878 KSR851878 LCN851878 LMJ851878 LWF851878 MGB851878 MPX851878 MZT851878 NJP851878 NTL851878 ODH851878 OND851878 OWZ851878 PGV851878 PQR851878 QAN851878 QKJ851878 QUF851878 REB851878 RNX851878 RXT851878 SHP851878 SRL851878 TBH851878 TLD851878 TUZ851878 UEV851878 UOR851878 UYN851878 VIJ851878 VSF851878 WCB851878 WLX851878 WVT851878 JH917414 TD917414 ACZ917414 AMV917414 AWR917414 BGN917414 BQJ917414 CAF917414 CKB917414 CTX917414 DDT917414 DNP917414 DXL917414 EHH917414 ERD917414 FAZ917414 FKV917414 FUR917414 GEN917414 GOJ917414 GYF917414 HIB917414 HRX917414 IBT917414 ILP917414 IVL917414 JFH917414 JPD917414 JYZ917414 KIV917414 KSR917414 LCN917414 LMJ917414 LWF917414 MGB917414 MPX917414 MZT917414 NJP917414 NTL917414 ODH917414 OND917414 OWZ917414 PGV917414 PQR917414 QAN917414 QKJ917414 QUF917414 REB917414 RNX917414 RXT917414 SHP917414 SRL917414 TBH917414 TLD917414 TUZ917414 UEV917414 UOR917414 UYN917414 VIJ917414 VSF917414 WCB917414 WLX917414 WVT917414 JH982950 TD982950 ACZ982950 AMV982950 AWR982950 BGN982950 BQJ982950 CAF982950 CKB982950 CTX982950 DDT982950 DNP982950 DXL982950 EHH982950 ERD982950 FAZ982950 FKV982950 FUR982950 GEN982950 GOJ982950 GYF982950 HIB982950 HRX982950 IBT982950 ILP982950 IVL982950 JFH982950 JPD982950 JYZ982950 KIV982950 KSR982950 LCN982950 LMJ982950 LWF982950 MGB982950 MPX982950 MZT982950 NJP982950 NTL982950 ODH982950 OND982950 OWZ982950 PGV982950 PQR982950 QAN982950 QKJ982950 QUF982950 REB982950 RNX982950 RXT982950 SHP982950 SRL982950 TBH982950 TLD982950 TUZ982950 UEV982950 UOR982950 UYN982950 VIJ982950 VSF982950 WCB982950 WLX982950 WVT982950 JU65446 TQ65446 ADM65446 ANI65446 AXE65446 BHA65446 BQW65446 CAS65446 CKO65446 CUK65446 DEG65446 DOC65446 DXY65446 EHU65446 ERQ65446 FBM65446 FLI65446 FVE65446 GFA65446 GOW65446 GYS65446 HIO65446 HSK65446 ICG65446 IMC65446 IVY65446 JFU65446 JPQ65446 JZM65446 KJI65446 KTE65446 LDA65446 LMW65446 LWS65446 MGO65446 MQK65446 NAG65446 NKC65446 NTY65446 ODU65446 ONQ65446 OXM65446 PHI65446 PRE65446 QBA65446 QKW65446 QUS65446 REO65446 ROK65446 RYG65446 SIC65446 SRY65446 TBU65446 TLQ65446 TVM65446 UFI65446 UPE65446 UZA65446 VIW65446 VSS65446 WCO65446 WMK65446 WWG65446 JU130982 TQ130982 ADM130982 ANI130982 AXE130982 BHA130982 BQW130982 CAS130982 CKO130982 CUK130982 DEG130982 DOC130982 DXY130982 EHU130982 ERQ130982 FBM130982 FLI130982 FVE130982 GFA130982 GOW130982 GYS130982 HIO130982 HSK130982 ICG130982 IMC130982 IVY130982 JFU130982 JPQ130982 JZM130982 KJI130982 KTE130982 LDA130982 LMW130982 LWS130982 MGO130982 MQK130982 NAG130982 NKC130982 NTY130982 ODU130982 ONQ130982 OXM130982 PHI130982 PRE130982 QBA130982 QKW130982 QUS130982 REO130982 ROK130982 RYG130982 SIC130982 SRY130982 TBU130982 TLQ130982 TVM130982 UFI130982 UPE130982 UZA130982 VIW130982 VSS130982 WCO130982 WMK130982 WWG130982 JU196518 TQ196518 ADM196518 ANI196518 AXE196518 BHA196518 BQW196518 CAS196518 CKO196518 CUK196518 DEG196518 DOC196518 DXY196518 EHU196518 ERQ196518 FBM196518 FLI196518 FVE196518 GFA196518 GOW196518 GYS196518 HIO196518 HSK196518 ICG196518 IMC196518 IVY196518 JFU196518 JPQ196518 JZM196518 KJI196518 KTE196518 LDA196518 LMW196518 LWS196518 MGO196518 MQK196518 NAG196518 NKC196518 NTY196518 ODU196518 ONQ196518 OXM196518 PHI196518 PRE196518 QBA196518 QKW196518 QUS196518 REO196518 ROK196518 RYG196518 SIC196518 SRY196518 TBU196518 TLQ196518 TVM196518 UFI196518 UPE196518 UZA196518 VIW196518 VSS196518 WCO196518 WMK196518 WWG196518 JU262054 TQ262054 ADM262054 ANI262054 AXE262054 BHA262054 BQW262054 CAS262054 CKO262054 CUK262054 DEG262054 DOC262054 DXY262054 EHU262054 ERQ262054 FBM262054 FLI262054 FVE262054 GFA262054 GOW262054 GYS262054 HIO262054 HSK262054 ICG262054 IMC262054 IVY262054 JFU262054 JPQ262054 JZM262054 KJI262054 KTE262054 LDA262054 LMW262054 LWS262054 MGO262054 MQK262054 NAG262054 NKC262054 NTY262054 ODU262054 ONQ262054 OXM262054 PHI262054 PRE262054 QBA262054 QKW262054 QUS262054 REO262054 ROK262054 RYG262054 SIC262054 SRY262054 TBU262054 TLQ262054 TVM262054 UFI262054 UPE262054 UZA262054 VIW262054 VSS262054 WCO262054 WMK262054 WWG262054 JU327590 TQ327590 ADM327590 ANI327590 AXE327590 BHA327590 BQW327590 CAS327590 CKO327590 CUK327590 DEG327590 DOC327590 DXY327590 EHU327590 ERQ327590 FBM327590 FLI327590 FVE327590 GFA327590 GOW327590 GYS327590 HIO327590 HSK327590 ICG327590 IMC327590 IVY327590 JFU327590 JPQ327590 JZM327590 KJI327590 KTE327590 LDA327590 LMW327590 LWS327590 MGO327590 MQK327590 NAG327590 NKC327590 NTY327590 ODU327590 ONQ327590 OXM327590 PHI327590 PRE327590 QBA327590 QKW327590 QUS327590 REO327590 ROK327590 RYG327590 SIC327590 SRY327590 TBU327590 TLQ327590 TVM327590 UFI327590 UPE327590 UZA327590 VIW327590 VSS327590 WCO327590 WMK327590 WWG327590 JU393126 TQ393126 ADM393126 ANI393126 AXE393126 BHA393126 BQW393126 CAS393126 CKO393126 CUK393126 DEG393126 DOC393126 DXY393126 EHU393126 ERQ393126 FBM393126 FLI393126 FVE393126 GFA393126 GOW393126 GYS393126 HIO393126 HSK393126 ICG393126 IMC393126 IVY393126 JFU393126 JPQ393126 JZM393126 KJI393126 KTE393126 LDA393126 LMW393126 LWS393126 MGO393126 MQK393126 NAG393126 NKC393126 NTY393126 ODU393126 ONQ393126 OXM393126 PHI393126 PRE393126 QBA393126 QKW393126 QUS393126 REO393126 ROK393126 RYG393126 SIC393126 SRY393126 TBU393126 TLQ393126 TVM393126 UFI393126 UPE393126 UZA393126 VIW393126 VSS393126 WCO393126 WMK393126 WWG393126 JU458662 TQ458662 ADM458662 ANI458662 AXE458662 BHA458662 BQW458662 CAS458662 CKO458662 CUK458662 DEG458662 DOC458662 DXY458662 EHU458662 ERQ458662 FBM458662 FLI458662 FVE458662 GFA458662 GOW458662 GYS458662 HIO458662 HSK458662 ICG458662 IMC458662 IVY458662 JFU458662 JPQ458662 JZM458662 KJI458662 KTE458662 LDA458662 LMW458662 LWS458662 MGO458662 MQK458662 NAG458662 NKC458662 NTY458662 ODU458662 ONQ458662 OXM458662 PHI458662 PRE458662 QBA458662 QKW458662 QUS458662 REO458662 ROK458662 RYG458662 SIC458662 SRY458662 TBU458662 TLQ458662 TVM458662 UFI458662 UPE458662 UZA458662 VIW458662 VSS458662 WCO458662 WMK458662 WWG458662 JU524198 TQ524198 ADM524198 ANI524198 AXE524198 BHA524198 BQW524198 CAS524198 CKO524198 CUK524198 DEG524198 DOC524198 DXY524198 EHU524198 ERQ524198 FBM524198 FLI524198 FVE524198 GFA524198 GOW524198 GYS524198 HIO524198 HSK524198 ICG524198 IMC524198 IVY524198 JFU524198 JPQ524198 JZM524198 KJI524198 KTE524198 LDA524198 LMW524198 LWS524198 MGO524198 MQK524198 NAG524198 NKC524198 NTY524198 ODU524198 ONQ524198 OXM524198 PHI524198 PRE524198 QBA524198 QKW524198 QUS524198 REO524198 ROK524198 RYG524198 SIC524198 SRY524198 TBU524198 TLQ524198 TVM524198 UFI524198 UPE524198 UZA524198 VIW524198 VSS524198 WCO524198 WMK524198 WWG524198 JU589734 TQ589734 ADM589734 ANI589734 AXE589734 BHA589734 BQW589734 CAS589734 CKO589734 CUK589734 DEG589734 DOC589734 DXY589734 EHU589734 ERQ589734 FBM589734 FLI589734 FVE589734 GFA589734 GOW589734 GYS589734 HIO589734 HSK589734 ICG589734 IMC589734 IVY589734 JFU589734 JPQ589734 JZM589734 KJI589734 KTE589734 LDA589734 LMW589734 LWS589734 MGO589734 MQK589734 NAG589734 NKC589734 NTY589734 ODU589734 ONQ589734 OXM589734 PHI589734 PRE589734 QBA589734 QKW589734 QUS589734 REO589734 ROK589734 RYG589734 SIC589734 SRY589734 TBU589734 TLQ589734 TVM589734 UFI589734 UPE589734 UZA589734 VIW589734 VSS589734 WCO589734 WMK589734 WWG589734 JU655270 TQ655270 ADM655270 ANI655270 AXE655270 BHA655270 BQW655270 CAS655270 CKO655270 CUK655270 DEG655270 DOC655270 DXY655270 EHU655270 ERQ655270 FBM655270 FLI655270 FVE655270 GFA655270 GOW655270 GYS655270 HIO655270 HSK655270 ICG655270 IMC655270 IVY655270 JFU655270 JPQ655270 JZM655270 KJI655270 KTE655270 LDA655270 LMW655270 LWS655270 MGO655270 MQK655270 NAG655270 NKC655270 NTY655270 ODU655270 ONQ655270 OXM655270 PHI655270 PRE655270 QBA655270 QKW655270 QUS655270 REO655270 ROK655270 RYG655270 SIC655270 SRY655270 TBU655270 TLQ655270 TVM655270 UFI655270 UPE655270 UZA655270 VIW655270 VSS655270 WCO655270 WMK655270 WWG655270 JU720806 TQ720806 ADM720806 ANI720806 AXE720806 BHA720806 BQW720806 CAS720806 CKO720806 CUK720806 DEG720806 DOC720806 DXY720806 EHU720806 ERQ720806 FBM720806 FLI720806 FVE720806 GFA720806 GOW720806 GYS720806 HIO720806 HSK720806 ICG720806 IMC720806 IVY720806 JFU720806 JPQ720806 JZM720806 KJI720806 KTE720806 LDA720806 LMW720806 LWS720806 MGO720806 MQK720806 NAG720806 NKC720806 NTY720806 ODU720806 ONQ720806 OXM720806 PHI720806 PRE720806 QBA720806 QKW720806 QUS720806 REO720806 ROK720806 RYG720806 SIC720806 SRY720806 TBU720806 TLQ720806 TVM720806 UFI720806 UPE720806 UZA720806 VIW720806 VSS720806 WCO720806 WMK720806 WWG720806 JU786342 TQ786342 ADM786342 ANI786342 AXE786342 BHA786342 BQW786342 CAS786342 CKO786342 CUK786342 DEG786342 DOC786342 DXY786342 EHU786342 ERQ786342 FBM786342 FLI786342 FVE786342 GFA786342 GOW786342 GYS786342 HIO786342 HSK786342 ICG786342 IMC786342 IVY786342 JFU786342 JPQ786342 JZM786342 KJI786342 KTE786342 LDA786342 LMW786342 LWS786342 MGO786342 MQK786342 NAG786342 NKC786342 NTY786342 ODU786342 ONQ786342 OXM786342 PHI786342 PRE786342 QBA786342 QKW786342 QUS786342 REO786342 ROK786342 RYG786342 SIC786342 SRY786342 TBU786342 TLQ786342 TVM786342 UFI786342 UPE786342 UZA786342 VIW786342 VSS786342 WCO786342 WMK786342 WWG786342 JU851878 TQ851878 ADM851878 ANI851878 AXE851878 BHA851878 BQW851878 CAS851878 CKO851878 CUK851878 DEG851878 DOC851878 DXY851878 EHU851878 ERQ851878 FBM851878 FLI851878 FVE851878 GFA851878 GOW851878 GYS851878 HIO851878 HSK851878 ICG851878 IMC851878 IVY851878 JFU851878 JPQ851878 JZM851878 KJI851878 KTE851878 LDA851878 LMW851878 LWS851878 MGO851878 MQK851878 NAG851878 NKC851878 NTY851878 ODU851878 ONQ851878 OXM851878 PHI851878 PRE851878 QBA851878 QKW851878 QUS851878 REO851878 ROK851878 RYG851878 SIC851878 SRY851878 TBU851878 TLQ851878 TVM851878 UFI851878 UPE851878 UZA851878 VIW851878 VSS851878 WCO851878 WMK851878 WWG851878 JU917414 TQ917414 ADM917414 ANI917414 AXE917414 BHA917414 BQW917414 CAS917414 CKO917414 CUK917414 DEG917414 DOC917414 DXY917414 EHU917414 ERQ917414 FBM917414 FLI917414 FVE917414 GFA917414 GOW917414 GYS917414 HIO917414 HSK917414 ICG917414 IMC917414 IVY917414 JFU917414 JPQ917414 JZM917414 KJI917414 KTE917414 LDA917414 LMW917414 LWS917414 MGO917414 MQK917414 NAG917414 NKC917414 NTY917414 ODU917414 ONQ917414 OXM917414 PHI917414 PRE917414 QBA917414 QKW917414 QUS917414 REO917414 ROK917414 RYG917414 SIC917414 SRY917414 TBU917414 TLQ917414 TVM917414 UFI917414 UPE917414 UZA917414 VIW917414 VSS917414 WCO917414 WMK917414 WWG917414 JU982950 TQ982950 ADM982950 ANI982950 AXE982950 BHA982950 BQW982950 CAS982950 CKO982950 CUK982950 DEG982950 DOC982950 DXY982950 EHU982950 ERQ982950 FBM982950 FLI982950 FVE982950 GFA982950 GOW982950 GYS982950 HIO982950 HSK982950 ICG982950 IMC982950 IVY982950 JFU982950 JPQ982950 JZM982950 KJI982950 KTE982950 LDA982950 LMW982950 LWS982950 MGO982950 MQK982950 NAG982950 NKC982950 NTY982950 ODU982950 ONQ982950 OXM982950 PHI982950 PRE982950 QBA982950 QKW982950 QUS982950 REO982950 ROK982950 RYG982950 SIC982950 SRY982950 TBU982950 TLQ982950 TVM982950 UFI982950 UPE982950 UZA982950 VIW982950 VSS982950 WCO982950 WMK982950 WWG982950 V65446 V130982 V196518 V262054 V327590 V393126 V458662 V524198 V589734 V655270 V720806 V786342 V851878 V917414 V982950 G65460 G130996 G196532 G262068 G327604 G393140 G458676 G524212 G589748 G655284 G720820 G786356 G851892 G917428 G982964 IH5 SD5 ABZ5 ALV5 AVR5 BFN5 BPJ5 BZF5 CJB5 CSX5 DCT5 DMP5 DWL5 EGH5 EQD5 EZZ5 FJV5 FTR5 GDN5 GNJ5 GXF5 HHB5 HQX5 IAT5 IKP5 IUL5 JEH5 JOD5 JXZ5 KHV5 KRR5 LBN5 LLJ5 LVF5 MFB5 MOX5 MYT5 NIP5 NSL5 OCH5 OMD5 OVZ5 PFV5 PPR5 PZN5 QJJ5 QTF5 RDB5 RMX5 RWT5 SGP5 SQL5 TAH5 TKD5 TTZ5 UDV5 UNR5 UXN5 VHJ5 VRF5 WBB5 WKX5 WUT5 HU5 RQ5 ABM5 ALI5 AVE5 BFA5 BOW5 BYS5 CIO5 CSK5 DCG5 DMC5 DVY5 EFU5 EPQ5 EZM5 FJI5 FTE5 GDA5 GMW5 GWS5 HGO5 HQK5 IAG5 IKC5 ITY5 JDU5 JNQ5 JXM5 KHI5 KRE5 LBA5 LKW5 LUS5 MEO5 MOK5 MYG5 NIC5 NRY5 OBU5 OLQ5 OVM5 PFI5 PPE5 PZA5 QIW5 QSS5 RCO5 RMK5 RWG5 SGC5 SPY5 SZU5 TJQ5 TTM5 UDI5 UNE5 UXA5 VGW5 VQS5 WAO5 WKK5 WUG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H5 RD5 AAZ5 AKV5 AUR5 BEN5 BOJ5 BYF5 CIB5 CRX5 DBT5 DLP5 DVL5 EFH5 EPD5 EYZ5 FIV5 FSR5 GCN5 GMJ5 GWF5 HGB5 HPX5 HZT5 IJP5 ITL5 JDH5 JND5 JWZ5 KGV5 KQR5 LAN5 LKJ5 LUF5 MEB5 MNX5 MXT5 NHP5 NRL5 OBH5 OLD5 OUZ5 PEV5 POR5 PYN5 QIJ5 QSF5 RCB5 RLX5 RVT5 SFP5 SPL5 SZH5 TJD5 TSZ5 UCV5 UMR5 UWN5 VGJ5 VQF5 WAB5 WJX5 WTT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V5 G5"/>
  </dataValidations>
  <pageMargins left="0.70866141732283472" right="0.70866141732283472" top="0.74803149606299213" bottom="0.74803149606299213" header="0.31496062992125984" footer="0.31496062992125984"/>
  <pageSetup paperSize="9" scale="27" orientation="landscape" r:id="rId1"/>
  <drawing r:id="rId2"/>
  <legacyDrawing r:id="rId3"/>
  <extLst>
    <ext xmlns:x14="http://schemas.microsoft.com/office/spreadsheetml/2009/9/main" uri="{CCE6A557-97BC-4b89-ADB6-D9C93CAAB3DF}">
      <x14:dataValidations xmlns:xm="http://schemas.microsoft.com/office/excel/2006/main" count="2">
        <x14:dataValidation type="decimal" allowBlank="1" showErrorMessage="1" errorTitle="Ошибка" error="Допускается ввод только действительных чисел!">
          <x14:formula1>
            <xm:f>-9.99999999999999E+23</xm:f>
          </x14:formula1>
          <x14:formula2>
            <xm:f>9.99999999999999E+23</xm:f>
          </x14:formula2>
          <xm:sqref>HV65557:IG65557 RR65557:SC65557 ABN65557:ABY65557 ALJ65557:ALU65557 AVF65557:AVQ65557 BFB65557:BFM65557 BOX65557:BPI65557 BYT65557:BZE65557 CIP65557:CJA65557 CSL65557:CSW65557 DCH65557:DCS65557 DMD65557:DMO65557 DVZ65557:DWK65557 EFV65557:EGG65557 EPR65557:EQC65557 EZN65557:EZY65557 FJJ65557:FJU65557 FTF65557:FTQ65557 GDB65557:GDM65557 GMX65557:GNI65557 GWT65557:GXE65557 HGP65557:HHA65557 HQL65557:HQW65557 IAH65557:IAS65557 IKD65557:IKO65557 ITZ65557:IUK65557 JDV65557:JEG65557 JNR65557:JOC65557 JXN65557:JXY65557 KHJ65557:KHU65557 KRF65557:KRQ65557 LBB65557:LBM65557 LKX65557:LLI65557 LUT65557:LVE65557 MEP65557:MFA65557 MOL65557:MOW65557 MYH65557:MYS65557 NID65557:NIO65557 NRZ65557:NSK65557 OBV65557:OCG65557 OLR65557:OMC65557 OVN65557:OVY65557 PFJ65557:PFU65557 PPF65557:PPQ65557 PZB65557:PZM65557 QIX65557:QJI65557 QST65557:QTE65557 RCP65557:RDA65557 RML65557:RMW65557 RWH65557:RWS65557 SGD65557:SGO65557 SPZ65557:SQK65557 SZV65557:TAG65557 TJR65557:TKC65557 TTN65557:TTY65557 UDJ65557:UDU65557 UNF65557:UNQ65557 UXB65557:UXM65557 VGX65557:VHI65557 VQT65557:VRE65557 WAP65557:WBA65557 WKL65557:WKW65557 WUH65557:WUS65557 HV131093:IG131093 RR131093:SC131093 ABN131093:ABY131093 ALJ131093:ALU131093 AVF131093:AVQ131093 BFB131093:BFM131093 BOX131093:BPI131093 BYT131093:BZE131093 CIP131093:CJA131093 CSL131093:CSW131093 DCH131093:DCS131093 DMD131093:DMO131093 DVZ131093:DWK131093 EFV131093:EGG131093 EPR131093:EQC131093 EZN131093:EZY131093 FJJ131093:FJU131093 FTF131093:FTQ131093 GDB131093:GDM131093 GMX131093:GNI131093 GWT131093:GXE131093 HGP131093:HHA131093 HQL131093:HQW131093 IAH131093:IAS131093 IKD131093:IKO131093 ITZ131093:IUK131093 JDV131093:JEG131093 JNR131093:JOC131093 JXN131093:JXY131093 KHJ131093:KHU131093 KRF131093:KRQ131093 LBB131093:LBM131093 LKX131093:LLI131093 LUT131093:LVE131093 MEP131093:MFA131093 MOL131093:MOW131093 MYH131093:MYS131093 NID131093:NIO131093 NRZ131093:NSK131093 OBV131093:OCG131093 OLR131093:OMC131093 OVN131093:OVY131093 PFJ131093:PFU131093 PPF131093:PPQ131093 PZB131093:PZM131093 QIX131093:QJI131093 QST131093:QTE131093 RCP131093:RDA131093 RML131093:RMW131093 RWH131093:RWS131093 SGD131093:SGO131093 SPZ131093:SQK131093 SZV131093:TAG131093 TJR131093:TKC131093 TTN131093:TTY131093 UDJ131093:UDU131093 UNF131093:UNQ131093 UXB131093:UXM131093 VGX131093:VHI131093 VQT131093:VRE131093 WAP131093:WBA131093 WKL131093:WKW131093 WUH131093:WUS131093 HV196629:IG196629 RR196629:SC196629 ABN196629:ABY196629 ALJ196629:ALU196629 AVF196629:AVQ196629 BFB196629:BFM196629 BOX196629:BPI196629 BYT196629:BZE196629 CIP196629:CJA196629 CSL196629:CSW196629 DCH196629:DCS196629 DMD196629:DMO196629 DVZ196629:DWK196629 EFV196629:EGG196629 EPR196629:EQC196629 EZN196629:EZY196629 FJJ196629:FJU196629 FTF196629:FTQ196629 GDB196629:GDM196629 GMX196629:GNI196629 GWT196629:GXE196629 HGP196629:HHA196629 HQL196629:HQW196629 IAH196629:IAS196629 IKD196629:IKO196629 ITZ196629:IUK196629 JDV196629:JEG196629 JNR196629:JOC196629 JXN196629:JXY196629 KHJ196629:KHU196629 KRF196629:KRQ196629 LBB196629:LBM196629 LKX196629:LLI196629 LUT196629:LVE196629 MEP196629:MFA196629 MOL196629:MOW196629 MYH196629:MYS196629 NID196629:NIO196629 NRZ196629:NSK196629 OBV196629:OCG196629 OLR196629:OMC196629 OVN196629:OVY196629 PFJ196629:PFU196629 PPF196629:PPQ196629 PZB196629:PZM196629 QIX196629:QJI196629 QST196629:QTE196629 RCP196629:RDA196629 RML196629:RMW196629 RWH196629:RWS196629 SGD196629:SGO196629 SPZ196629:SQK196629 SZV196629:TAG196629 TJR196629:TKC196629 TTN196629:TTY196629 UDJ196629:UDU196629 UNF196629:UNQ196629 UXB196629:UXM196629 VGX196629:VHI196629 VQT196629:VRE196629 WAP196629:WBA196629 WKL196629:WKW196629 WUH196629:WUS196629 HV262165:IG262165 RR262165:SC262165 ABN262165:ABY262165 ALJ262165:ALU262165 AVF262165:AVQ262165 BFB262165:BFM262165 BOX262165:BPI262165 BYT262165:BZE262165 CIP262165:CJA262165 CSL262165:CSW262165 DCH262165:DCS262165 DMD262165:DMO262165 DVZ262165:DWK262165 EFV262165:EGG262165 EPR262165:EQC262165 EZN262165:EZY262165 FJJ262165:FJU262165 FTF262165:FTQ262165 GDB262165:GDM262165 GMX262165:GNI262165 GWT262165:GXE262165 HGP262165:HHA262165 HQL262165:HQW262165 IAH262165:IAS262165 IKD262165:IKO262165 ITZ262165:IUK262165 JDV262165:JEG262165 JNR262165:JOC262165 JXN262165:JXY262165 KHJ262165:KHU262165 KRF262165:KRQ262165 LBB262165:LBM262165 LKX262165:LLI262165 LUT262165:LVE262165 MEP262165:MFA262165 MOL262165:MOW262165 MYH262165:MYS262165 NID262165:NIO262165 NRZ262165:NSK262165 OBV262165:OCG262165 OLR262165:OMC262165 OVN262165:OVY262165 PFJ262165:PFU262165 PPF262165:PPQ262165 PZB262165:PZM262165 QIX262165:QJI262165 QST262165:QTE262165 RCP262165:RDA262165 RML262165:RMW262165 RWH262165:RWS262165 SGD262165:SGO262165 SPZ262165:SQK262165 SZV262165:TAG262165 TJR262165:TKC262165 TTN262165:TTY262165 UDJ262165:UDU262165 UNF262165:UNQ262165 UXB262165:UXM262165 VGX262165:VHI262165 VQT262165:VRE262165 WAP262165:WBA262165 WKL262165:WKW262165 WUH262165:WUS262165 HV327701:IG327701 RR327701:SC327701 ABN327701:ABY327701 ALJ327701:ALU327701 AVF327701:AVQ327701 BFB327701:BFM327701 BOX327701:BPI327701 BYT327701:BZE327701 CIP327701:CJA327701 CSL327701:CSW327701 DCH327701:DCS327701 DMD327701:DMO327701 DVZ327701:DWK327701 EFV327701:EGG327701 EPR327701:EQC327701 EZN327701:EZY327701 FJJ327701:FJU327701 FTF327701:FTQ327701 GDB327701:GDM327701 GMX327701:GNI327701 GWT327701:GXE327701 HGP327701:HHA327701 HQL327701:HQW327701 IAH327701:IAS327701 IKD327701:IKO327701 ITZ327701:IUK327701 JDV327701:JEG327701 JNR327701:JOC327701 JXN327701:JXY327701 KHJ327701:KHU327701 KRF327701:KRQ327701 LBB327701:LBM327701 LKX327701:LLI327701 LUT327701:LVE327701 MEP327701:MFA327701 MOL327701:MOW327701 MYH327701:MYS327701 NID327701:NIO327701 NRZ327701:NSK327701 OBV327701:OCG327701 OLR327701:OMC327701 OVN327701:OVY327701 PFJ327701:PFU327701 PPF327701:PPQ327701 PZB327701:PZM327701 QIX327701:QJI327701 QST327701:QTE327701 RCP327701:RDA327701 RML327701:RMW327701 RWH327701:RWS327701 SGD327701:SGO327701 SPZ327701:SQK327701 SZV327701:TAG327701 TJR327701:TKC327701 TTN327701:TTY327701 UDJ327701:UDU327701 UNF327701:UNQ327701 UXB327701:UXM327701 VGX327701:VHI327701 VQT327701:VRE327701 WAP327701:WBA327701 WKL327701:WKW327701 WUH327701:WUS327701 HV393237:IG393237 RR393237:SC393237 ABN393237:ABY393237 ALJ393237:ALU393237 AVF393237:AVQ393237 BFB393237:BFM393237 BOX393237:BPI393237 BYT393237:BZE393237 CIP393237:CJA393237 CSL393237:CSW393237 DCH393237:DCS393237 DMD393237:DMO393237 DVZ393237:DWK393237 EFV393237:EGG393237 EPR393237:EQC393237 EZN393237:EZY393237 FJJ393237:FJU393237 FTF393237:FTQ393237 GDB393237:GDM393237 GMX393237:GNI393237 GWT393237:GXE393237 HGP393237:HHA393237 HQL393237:HQW393237 IAH393237:IAS393237 IKD393237:IKO393237 ITZ393237:IUK393237 JDV393237:JEG393237 JNR393237:JOC393237 JXN393237:JXY393237 KHJ393237:KHU393237 KRF393237:KRQ393237 LBB393237:LBM393237 LKX393237:LLI393237 LUT393237:LVE393237 MEP393237:MFA393237 MOL393237:MOW393237 MYH393237:MYS393237 NID393237:NIO393237 NRZ393237:NSK393237 OBV393237:OCG393237 OLR393237:OMC393237 OVN393237:OVY393237 PFJ393237:PFU393237 PPF393237:PPQ393237 PZB393237:PZM393237 QIX393237:QJI393237 QST393237:QTE393237 RCP393237:RDA393237 RML393237:RMW393237 RWH393237:RWS393237 SGD393237:SGO393237 SPZ393237:SQK393237 SZV393237:TAG393237 TJR393237:TKC393237 TTN393237:TTY393237 UDJ393237:UDU393237 UNF393237:UNQ393237 UXB393237:UXM393237 VGX393237:VHI393237 VQT393237:VRE393237 WAP393237:WBA393237 WKL393237:WKW393237 WUH393237:WUS393237 HV458773:IG458773 RR458773:SC458773 ABN458773:ABY458773 ALJ458773:ALU458773 AVF458773:AVQ458773 BFB458773:BFM458773 BOX458773:BPI458773 BYT458773:BZE458773 CIP458773:CJA458773 CSL458773:CSW458773 DCH458773:DCS458773 DMD458773:DMO458773 DVZ458773:DWK458773 EFV458773:EGG458773 EPR458773:EQC458773 EZN458773:EZY458773 FJJ458773:FJU458773 FTF458773:FTQ458773 GDB458773:GDM458773 GMX458773:GNI458773 GWT458773:GXE458773 HGP458773:HHA458773 HQL458773:HQW458773 IAH458773:IAS458773 IKD458773:IKO458773 ITZ458773:IUK458773 JDV458773:JEG458773 JNR458773:JOC458773 JXN458773:JXY458773 KHJ458773:KHU458773 KRF458773:KRQ458773 LBB458773:LBM458773 LKX458773:LLI458773 LUT458773:LVE458773 MEP458773:MFA458773 MOL458773:MOW458773 MYH458773:MYS458773 NID458773:NIO458773 NRZ458773:NSK458773 OBV458773:OCG458773 OLR458773:OMC458773 OVN458773:OVY458773 PFJ458773:PFU458773 PPF458773:PPQ458773 PZB458773:PZM458773 QIX458773:QJI458773 QST458773:QTE458773 RCP458773:RDA458773 RML458773:RMW458773 RWH458773:RWS458773 SGD458773:SGO458773 SPZ458773:SQK458773 SZV458773:TAG458773 TJR458773:TKC458773 TTN458773:TTY458773 UDJ458773:UDU458773 UNF458773:UNQ458773 UXB458773:UXM458773 VGX458773:VHI458773 VQT458773:VRE458773 WAP458773:WBA458773 WKL458773:WKW458773 WUH458773:WUS458773 HV524309:IG524309 RR524309:SC524309 ABN524309:ABY524309 ALJ524309:ALU524309 AVF524309:AVQ524309 BFB524309:BFM524309 BOX524309:BPI524309 BYT524309:BZE524309 CIP524309:CJA524309 CSL524309:CSW524309 DCH524309:DCS524309 DMD524309:DMO524309 DVZ524309:DWK524309 EFV524309:EGG524309 EPR524309:EQC524309 EZN524309:EZY524309 FJJ524309:FJU524309 FTF524309:FTQ524309 GDB524309:GDM524309 GMX524309:GNI524309 GWT524309:GXE524309 HGP524309:HHA524309 HQL524309:HQW524309 IAH524309:IAS524309 IKD524309:IKO524309 ITZ524309:IUK524309 JDV524309:JEG524309 JNR524309:JOC524309 JXN524309:JXY524309 KHJ524309:KHU524309 KRF524309:KRQ524309 LBB524309:LBM524309 LKX524309:LLI524309 LUT524309:LVE524309 MEP524309:MFA524309 MOL524309:MOW524309 MYH524309:MYS524309 NID524309:NIO524309 NRZ524309:NSK524309 OBV524309:OCG524309 OLR524309:OMC524309 OVN524309:OVY524309 PFJ524309:PFU524309 PPF524309:PPQ524309 PZB524309:PZM524309 QIX524309:QJI524309 QST524309:QTE524309 RCP524309:RDA524309 RML524309:RMW524309 RWH524309:RWS524309 SGD524309:SGO524309 SPZ524309:SQK524309 SZV524309:TAG524309 TJR524309:TKC524309 TTN524309:TTY524309 UDJ524309:UDU524309 UNF524309:UNQ524309 UXB524309:UXM524309 VGX524309:VHI524309 VQT524309:VRE524309 WAP524309:WBA524309 WKL524309:WKW524309 WUH524309:WUS524309 HV589845:IG589845 RR589845:SC589845 ABN589845:ABY589845 ALJ589845:ALU589845 AVF589845:AVQ589845 BFB589845:BFM589845 BOX589845:BPI589845 BYT589845:BZE589845 CIP589845:CJA589845 CSL589845:CSW589845 DCH589845:DCS589845 DMD589845:DMO589845 DVZ589845:DWK589845 EFV589845:EGG589845 EPR589845:EQC589845 EZN589845:EZY589845 FJJ589845:FJU589845 FTF589845:FTQ589845 GDB589845:GDM589845 GMX589845:GNI589845 GWT589845:GXE589845 HGP589845:HHA589845 HQL589845:HQW589845 IAH589845:IAS589845 IKD589845:IKO589845 ITZ589845:IUK589845 JDV589845:JEG589845 JNR589845:JOC589845 JXN589845:JXY589845 KHJ589845:KHU589845 KRF589845:KRQ589845 LBB589845:LBM589845 LKX589845:LLI589845 LUT589845:LVE589845 MEP589845:MFA589845 MOL589845:MOW589845 MYH589845:MYS589845 NID589845:NIO589845 NRZ589845:NSK589845 OBV589845:OCG589845 OLR589845:OMC589845 OVN589845:OVY589845 PFJ589845:PFU589845 PPF589845:PPQ589845 PZB589845:PZM589845 QIX589845:QJI589845 QST589845:QTE589845 RCP589845:RDA589845 RML589845:RMW589845 RWH589845:RWS589845 SGD589845:SGO589845 SPZ589845:SQK589845 SZV589845:TAG589845 TJR589845:TKC589845 TTN589845:TTY589845 UDJ589845:UDU589845 UNF589845:UNQ589845 UXB589845:UXM589845 VGX589845:VHI589845 VQT589845:VRE589845 WAP589845:WBA589845 WKL589845:WKW589845 WUH589845:WUS589845 HV655381:IG655381 RR655381:SC655381 ABN655381:ABY655381 ALJ655381:ALU655381 AVF655381:AVQ655381 BFB655381:BFM655381 BOX655381:BPI655381 BYT655381:BZE655381 CIP655381:CJA655381 CSL655381:CSW655381 DCH655381:DCS655381 DMD655381:DMO655381 DVZ655381:DWK655381 EFV655381:EGG655381 EPR655381:EQC655381 EZN655381:EZY655381 FJJ655381:FJU655381 FTF655381:FTQ655381 GDB655381:GDM655381 GMX655381:GNI655381 GWT655381:GXE655381 HGP655381:HHA655381 HQL655381:HQW655381 IAH655381:IAS655381 IKD655381:IKO655381 ITZ655381:IUK655381 JDV655381:JEG655381 JNR655381:JOC655381 JXN655381:JXY655381 KHJ655381:KHU655381 KRF655381:KRQ655381 LBB655381:LBM655381 LKX655381:LLI655381 LUT655381:LVE655381 MEP655381:MFA655381 MOL655381:MOW655381 MYH655381:MYS655381 NID655381:NIO655381 NRZ655381:NSK655381 OBV655381:OCG655381 OLR655381:OMC655381 OVN655381:OVY655381 PFJ655381:PFU655381 PPF655381:PPQ655381 PZB655381:PZM655381 QIX655381:QJI655381 QST655381:QTE655381 RCP655381:RDA655381 RML655381:RMW655381 RWH655381:RWS655381 SGD655381:SGO655381 SPZ655381:SQK655381 SZV655381:TAG655381 TJR655381:TKC655381 TTN655381:TTY655381 UDJ655381:UDU655381 UNF655381:UNQ655381 UXB655381:UXM655381 VGX655381:VHI655381 VQT655381:VRE655381 WAP655381:WBA655381 WKL655381:WKW655381 WUH655381:WUS655381 HV720917:IG720917 RR720917:SC720917 ABN720917:ABY720917 ALJ720917:ALU720917 AVF720917:AVQ720917 BFB720917:BFM720917 BOX720917:BPI720917 BYT720917:BZE720917 CIP720917:CJA720917 CSL720917:CSW720917 DCH720917:DCS720917 DMD720917:DMO720917 DVZ720917:DWK720917 EFV720917:EGG720917 EPR720917:EQC720917 EZN720917:EZY720917 FJJ720917:FJU720917 FTF720917:FTQ720917 GDB720917:GDM720917 GMX720917:GNI720917 GWT720917:GXE720917 HGP720917:HHA720917 HQL720917:HQW720917 IAH720917:IAS720917 IKD720917:IKO720917 ITZ720917:IUK720917 JDV720917:JEG720917 JNR720917:JOC720917 JXN720917:JXY720917 KHJ720917:KHU720917 KRF720917:KRQ720917 LBB720917:LBM720917 LKX720917:LLI720917 LUT720917:LVE720917 MEP720917:MFA720917 MOL720917:MOW720917 MYH720917:MYS720917 NID720917:NIO720917 NRZ720917:NSK720917 OBV720917:OCG720917 OLR720917:OMC720917 OVN720917:OVY720917 PFJ720917:PFU720917 PPF720917:PPQ720917 PZB720917:PZM720917 QIX720917:QJI720917 QST720917:QTE720917 RCP720917:RDA720917 RML720917:RMW720917 RWH720917:RWS720917 SGD720917:SGO720917 SPZ720917:SQK720917 SZV720917:TAG720917 TJR720917:TKC720917 TTN720917:TTY720917 UDJ720917:UDU720917 UNF720917:UNQ720917 UXB720917:UXM720917 VGX720917:VHI720917 VQT720917:VRE720917 WAP720917:WBA720917 WKL720917:WKW720917 WUH720917:WUS720917 HV786453:IG786453 RR786453:SC786453 ABN786453:ABY786453 ALJ786453:ALU786453 AVF786453:AVQ786453 BFB786453:BFM786453 BOX786453:BPI786453 BYT786453:BZE786453 CIP786453:CJA786453 CSL786453:CSW786453 DCH786453:DCS786453 DMD786453:DMO786453 DVZ786453:DWK786453 EFV786453:EGG786453 EPR786453:EQC786453 EZN786453:EZY786453 FJJ786453:FJU786453 FTF786453:FTQ786453 GDB786453:GDM786453 GMX786453:GNI786453 GWT786453:GXE786453 HGP786453:HHA786453 HQL786453:HQW786453 IAH786453:IAS786453 IKD786453:IKO786453 ITZ786453:IUK786453 JDV786453:JEG786453 JNR786453:JOC786453 JXN786453:JXY786453 KHJ786453:KHU786453 KRF786453:KRQ786453 LBB786453:LBM786453 LKX786453:LLI786453 LUT786453:LVE786453 MEP786453:MFA786453 MOL786453:MOW786453 MYH786453:MYS786453 NID786453:NIO786453 NRZ786453:NSK786453 OBV786453:OCG786453 OLR786453:OMC786453 OVN786453:OVY786453 PFJ786453:PFU786453 PPF786453:PPQ786453 PZB786453:PZM786453 QIX786453:QJI786453 QST786453:QTE786453 RCP786453:RDA786453 RML786453:RMW786453 RWH786453:RWS786453 SGD786453:SGO786453 SPZ786453:SQK786453 SZV786453:TAG786453 TJR786453:TKC786453 TTN786453:TTY786453 UDJ786453:UDU786453 UNF786453:UNQ786453 UXB786453:UXM786453 VGX786453:VHI786453 VQT786453:VRE786453 WAP786453:WBA786453 WKL786453:WKW786453 WUH786453:WUS786453 HV851989:IG851989 RR851989:SC851989 ABN851989:ABY851989 ALJ851989:ALU851989 AVF851989:AVQ851989 BFB851989:BFM851989 BOX851989:BPI851989 BYT851989:BZE851989 CIP851989:CJA851989 CSL851989:CSW851989 DCH851989:DCS851989 DMD851989:DMO851989 DVZ851989:DWK851989 EFV851989:EGG851989 EPR851989:EQC851989 EZN851989:EZY851989 FJJ851989:FJU851989 FTF851989:FTQ851989 GDB851989:GDM851989 GMX851989:GNI851989 GWT851989:GXE851989 HGP851989:HHA851989 HQL851989:HQW851989 IAH851989:IAS851989 IKD851989:IKO851989 ITZ851989:IUK851989 JDV851989:JEG851989 JNR851989:JOC851989 JXN851989:JXY851989 KHJ851989:KHU851989 KRF851989:KRQ851989 LBB851989:LBM851989 LKX851989:LLI851989 LUT851989:LVE851989 MEP851989:MFA851989 MOL851989:MOW851989 MYH851989:MYS851989 NID851989:NIO851989 NRZ851989:NSK851989 OBV851989:OCG851989 OLR851989:OMC851989 OVN851989:OVY851989 PFJ851989:PFU851989 PPF851989:PPQ851989 PZB851989:PZM851989 QIX851989:QJI851989 QST851989:QTE851989 RCP851989:RDA851989 RML851989:RMW851989 RWH851989:RWS851989 SGD851989:SGO851989 SPZ851989:SQK851989 SZV851989:TAG851989 TJR851989:TKC851989 TTN851989:TTY851989 UDJ851989:UDU851989 UNF851989:UNQ851989 UXB851989:UXM851989 VGX851989:VHI851989 VQT851989:VRE851989 WAP851989:WBA851989 WKL851989:WKW851989 WUH851989:WUS851989 HV917525:IG917525 RR917525:SC917525 ABN917525:ABY917525 ALJ917525:ALU917525 AVF917525:AVQ917525 BFB917525:BFM917525 BOX917525:BPI917525 BYT917525:BZE917525 CIP917525:CJA917525 CSL917525:CSW917525 DCH917525:DCS917525 DMD917525:DMO917525 DVZ917525:DWK917525 EFV917525:EGG917525 EPR917525:EQC917525 EZN917525:EZY917525 FJJ917525:FJU917525 FTF917525:FTQ917525 GDB917525:GDM917525 GMX917525:GNI917525 GWT917525:GXE917525 HGP917525:HHA917525 HQL917525:HQW917525 IAH917525:IAS917525 IKD917525:IKO917525 ITZ917525:IUK917525 JDV917525:JEG917525 JNR917525:JOC917525 JXN917525:JXY917525 KHJ917525:KHU917525 KRF917525:KRQ917525 LBB917525:LBM917525 LKX917525:LLI917525 LUT917525:LVE917525 MEP917525:MFA917525 MOL917525:MOW917525 MYH917525:MYS917525 NID917525:NIO917525 NRZ917525:NSK917525 OBV917525:OCG917525 OLR917525:OMC917525 OVN917525:OVY917525 PFJ917525:PFU917525 PPF917525:PPQ917525 PZB917525:PZM917525 QIX917525:QJI917525 QST917525:QTE917525 RCP917525:RDA917525 RML917525:RMW917525 RWH917525:RWS917525 SGD917525:SGO917525 SPZ917525:SQK917525 SZV917525:TAG917525 TJR917525:TKC917525 TTN917525:TTY917525 UDJ917525:UDU917525 UNF917525:UNQ917525 UXB917525:UXM917525 VGX917525:VHI917525 VQT917525:VRE917525 WAP917525:WBA917525 WKL917525:WKW917525 WUH917525:WUS917525 HV983061:IG983061 RR983061:SC983061 ABN983061:ABY983061 ALJ983061:ALU983061 AVF983061:AVQ983061 BFB983061:BFM983061 BOX983061:BPI983061 BYT983061:BZE983061 CIP983061:CJA983061 CSL983061:CSW983061 DCH983061:DCS983061 DMD983061:DMO983061 DVZ983061:DWK983061 EFV983061:EGG983061 EPR983061:EQC983061 EZN983061:EZY983061 FJJ983061:FJU983061 FTF983061:FTQ983061 GDB983061:GDM983061 GMX983061:GNI983061 GWT983061:GXE983061 HGP983061:HHA983061 HQL983061:HQW983061 IAH983061:IAS983061 IKD983061:IKO983061 ITZ983061:IUK983061 JDV983061:JEG983061 JNR983061:JOC983061 JXN983061:JXY983061 KHJ983061:KHU983061 KRF983061:KRQ983061 LBB983061:LBM983061 LKX983061:LLI983061 LUT983061:LVE983061 MEP983061:MFA983061 MOL983061:MOW983061 MYH983061:MYS983061 NID983061:NIO983061 NRZ983061:NSK983061 OBV983061:OCG983061 OLR983061:OMC983061 OVN983061:OVY983061 PFJ983061:PFU983061 PPF983061:PPQ983061 PZB983061:PZM983061 QIX983061:QJI983061 QST983061:QTE983061 RCP983061:RDA983061 RML983061:RMW983061 RWH983061:RWS983061 SGD983061:SGO983061 SPZ983061:SQK983061 SZV983061:TAG983061 TJR983061:TKC983061 TTN983061:TTY983061 UDJ983061:UDU983061 UNF983061:UNQ983061 UXB983061:UXM983061 VGX983061:VHI983061 VQT983061:VRE983061 WAP983061:WBA983061 WKL983061:WKW983061 WUH983061:WUS983061 II65540:IT65541 SE65540:SP65541 ACA65540:ACL65541 ALW65540:AMH65541 AVS65540:AWD65541 BFO65540:BFZ65541 BPK65540:BPV65541 BZG65540:BZR65541 CJC65540:CJN65541 CSY65540:CTJ65541 DCU65540:DDF65541 DMQ65540:DNB65541 DWM65540:DWX65541 EGI65540:EGT65541 EQE65540:EQP65541 FAA65540:FAL65541 FJW65540:FKH65541 FTS65540:FUD65541 GDO65540:GDZ65541 GNK65540:GNV65541 GXG65540:GXR65541 HHC65540:HHN65541 HQY65540:HRJ65541 IAU65540:IBF65541 IKQ65540:ILB65541 IUM65540:IUX65541 JEI65540:JET65541 JOE65540:JOP65541 JYA65540:JYL65541 KHW65540:KIH65541 KRS65540:KSD65541 LBO65540:LBZ65541 LLK65540:LLV65541 LVG65540:LVR65541 MFC65540:MFN65541 MOY65540:MPJ65541 MYU65540:MZF65541 NIQ65540:NJB65541 NSM65540:NSX65541 OCI65540:OCT65541 OME65540:OMP65541 OWA65540:OWL65541 PFW65540:PGH65541 PPS65540:PQD65541 PZO65540:PZZ65541 QJK65540:QJV65541 QTG65540:QTR65541 RDC65540:RDN65541 RMY65540:RNJ65541 RWU65540:RXF65541 SGQ65540:SHB65541 SQM65540:SQX65541 TAI65540:TAT65541 TKE65540:TKP65541 TUA65540:TUL65541 UDW65540:UEH65541 UNS65540:UOD65541 UXO65540:UXZ65541 VHK65540:VHV65541 VRG65540:VRR65541 WBC65540:WBN65541 WKY65540:WLJ65541 WUU65540:WVF65541 II131076:IT131077 SE131076:SP131077 ACA131076:ACL131077 ALW131076:AMH131077 AVS131076:AWD131077 BFO131076:BFZ131077 BPK131076:BPV131077 BZG131076:BZR131077 CJC131076:CJN131077 CSY131076:CTJ131077 DCU131076:DDF131077 DMQ131076:DNB131077 DWM131076:DWX131077 EGI131076:EGT131077 EQE131076:EQP131077 FAA131076:FAL131077 FJW131076:FKH131077 FTS131076:FUD131077 GDO131076:GDZ131077 GNK131076:GNV131077 GXG131076:GXR131077 HHC131076:HHN131077 HQY131076:HRJ131077 IAU131076:IBF131077 IKQ131076:ILB131077 IUM131076:IUX131077 JEI131076:JET131077 JOE131076:JOP131077 JYA131076:JYL131077 KHW131076:KIH131077 KRS131076:KSD131077 LBO131076:LBZ131077 LLK131076:LLV131077 LVG131076:LVR131077 MFC131076:MFN131077 MOY131076:MPJ131077 MYU131076:MZF131077 NIQ131076:NJB131077 NSM131076:NSX131077 OCI131076:OCT131077 OME131076:OMP131077 OWA131076:OWL131077 PFW131076:PGH131077 PPS131076:PQD131077 PZO131076:PZZ131077 QJK131076:QJV131077 QTG131076:QTR131077 RDC131076:RDN131077 RMY131076:RNJ131077 RWU131076:RXF131077 SGQ131076:SHB131077 SQM131076:SQX131077 TAI131076:TAT131077 TKE131076:TKP131077 TUA131076:TUL131077 UDW131076:UEH131077 UNS131076:UOD131077 UXO131076:UXZ131077 VHK131076:VHV131077 VRG131076:VRR131077 WBC131076:WBN131077 WKY131076:WLJ131077 WUU131076:WVF131077 II196612:IT196613 SE196612:SP196613 ACA196612:ACL196613 ALW196612:AMH196613 AVS196612:AWD196613 BFO196612:BFZ196613 BPK196612:BPV196613 BZG196612:BZR196613 CJC196612:CJN196613 CSY196612:CTJ196613 DCU196612:DDF196613 DMQ196612:DNB196613 DWM196612:DWX196613 EGI196612:EGT196613 EQE196612:EQP196613 FAA196612:FAL196613 FJW196612:FKH196613 FTS196612:FUD196613 GDO196612:GDZ196613 GNK196612:GNV196613 GXG196612:GXR196613 HHC196612:HHN196613 HQY196612:HRJ196613 IAU196612:IBF196613 IKQ196612:ILB196613 IUM196612:IUX196613 JEI196612:JET196613 JOE196612:JOP196613 JYA196612:JYL196613 KHW196612:KIH196613 KRS196612:KSD196613 LBO196612:LBZ196613 LLK196612:LLV196613 LVG196612:LVR196613 MFC196612:MFN196613 MOY196612:MPJ196613 MYU196612:MZF196613 NIQ196612:NJB196613 NSM196612:NSX196613 OCI196612:OCT196613 OME196612:OMP196613 OWA196612:OWL196613 PFW196612:PGH196613 PPS196612:PQD196613 PZO196612:PZZ196613 QJK196612:QJV196613 QTG196612:QTR196613 RDC196612:RDN196613 RMY196612:RNJ196613 RWU196612:RXF196613 SGQ196612:SHB196613 SQM196612:SQX196613 TAI196612:TAT196613 TKE196612:TKP196613 TUA196612:TUL196613 UDW196612:UEH196613 UNS196612:UOD196613 UXO196612:UXZ196613 VHK196612:VHV196613 VRG196612:VRR196613 WBC196612:WBN196613 WKY196612:WLJ196613 WUU196612:WVF196613 II262148:IT262149 SE262148:SP262149 ACA262148:ACL262149 ALW262148:AMH262149 AVS262148:AWD262149 BFO262148:BFZ262149 BPK262148:BPV262149 BZG262148:BZR262149 CJC262148:CJN262149 CSY262148:CTJ262149 DCU262148:DDF262149 DMQ262148:DNB262149 DWM262148:DWX262149 EGI262148:EGT262149 EQE262148:EQP262149 FAA262148:FAL262149 FJW262148:FKH262149 FTS262148:FUD262149 GDO262148:GDZ262149 GNK262148:GNV262149 GXG262148:GXR262149 HHC262148:HHN262149 HQY262148:HRJ262149 IAU262148:IBF262149 IKQ262148:ILB262149 IUM262148:IUX262149 JEI262148:JET262149 JOE262148:JOP262149 JYA262148:JYL262149 KHW262148:KIH262149 KRS262148:KSD262149 LBO262148:LBZ262149 LLK262148:LLV262149 LVG262148:LVR262149 MFC262148:MFN262149 MOY262148:MPJ262149 MYU262148:MZF262149 NIQ262148:NJB262149 NSM262148:NSX262149 OCI262148:OCT262149 OME262148:OMP262149 OWA262148:OWL262149 PFW262148:PGH262149 PPS262148:PQD262149 PZO262148:PZZ262149 QJK262148:QJV262149 QTG262148:QTR262149 RDC262148:RDN262149 RMY262148:RNJ262149 RWU262148:RXF262149 SGQ262148:SHB262149 SQM262148:SQX262149 TAI262148:TAT262149 TKE262148:TKP262149 TUA262148:TUL262149 UDW262148:UEH262149 UNS262148:UOD262149 UXO262148:UXZ262149 VHK262148:VHV262149 VRG262148:VRR262149 WBC262148:WBN262149 WKY262148:WLJ262149 WUU262148:WVF262149 II327684:IT327685 SE327684:SP327685 ACA327684:ACL327685 ALW327684:AMH327685 AVS327684:AWD327685 BFO327684:BFZ327685 BPK327684:BPV327685 BZG327684:BZR327685 CJC327684:CJN327685 CSY327684:CTJ327685 DCU327684:DDF327685 DMQ327684:DNB327685 DWM327684:DWX327685 EGI327684:EGT327685 EQE327684:EQP327685 FAA327684:FAL327685 FJW327684:FKH327685 FTS327684:FUD327685 GDO327684:GDZ327685 GNK327684:GNV327685 GXG327684:GXR327685 HHC327684:HHN327685 HQY327684:HRJ327685 IAU327684:IBF327685 IKQ327684:ILB327685 IUM327684:IUX327685 JEI327684:JET327685 JOE327684:JOP327685 JYA327684:JYL327685 KHW327684:KIH327685 KRS327684:KSD327685 LBO327684:LBZ327685 LLK327684:LLV327685 LVG327684:LVR327685 MFC327684:MFN327685 MOY327684:MPJ327685 MYU327684:MZF327685 NIQ327684:NJB327685 NSM327684:NSX327685 OCI327684:OCT327685 OME327684:OMP327685 OWA327684:OWL327685 PFW327684:PGH327685 PPS327684:PQD327685 PZO327684:PZZ327685 QJK327684:QJV327685 QTG327684:QTR327685 RDC327684:RDN327685 RMY327684:RNJ327685 RWU327684:RXF327685 SGQ327684:SHB327685 SQM327684:SQX327685 TAI327684:TAT327685 TKE327684:TKP327685 TUA327684:TUL327685 UDW327684:UEH327685 UNS327684:UOD327685 UXO327684:UXZ327685 VHK327684:VHV327685 VRG327684:VRR327685 WBC327684:WBN327685 WKY327684:WLJ327685 WUU327684:WVF327685 II393220:IT393221 SE393220:SP393221 ACA393220:ACL393221 ALW393220:AMH393221 AVS393220:AWD393221 BFO393220:BFZ393221 BPK393220:BPV393221 BZG393220:BZR393221 CJC393220:CJN393221 CSY393220:CTJ393221 DCU393220:DDF393221 DMQ393220:DNB393221 DWM393220:DWX393221 EGI393220:EGT393221 EQE393220:EQP393221 FAA393220:FAL393221 FJW393220:FKH393221 FTS393220:FUD393221 GDO393220:GDZ393221 GNK393220:GNV393221 GXG393220:GXR393221 HHC393220:HHN393221 HQY393220:HRJ393221 IAU393220:IBF393221 IKQ393220:ILB393221 IUM393220:IUX393221 JEI393220:JET393221 JOE393220:JOP393221 JYA393220:JYL393221 KHW393220:KIH393221 KRS393220:KSD393221 LBO393220:LBZ393221 LLK393220:LLV393221 LVG393220:LVR393221 MFC393220:MFN393221 MOY393220:MPJ393221 MYU393220:MZF393221 NIQ393220:NJB393221 NSM393220:NSX393221 OCI393220:OCT393221 OME393220:OMP393221 OWA393220:OWL393221 PFW393220:PGH393221 PPS393220:PQD393221 PZO393220:PZZ393221 QJK393220:QJV393221 QTG393220:QTR393221 RDC393220:RDN393221 RMY393220:RNJ393221 RWU393220:RXF393221 SGQ393220:SHB393221 SQM393220:SQX393221 TAI393220:TAT393221 TKE393220:TKP393221 TUA393220:TUL393221 UDW393220:UEH393221 UNS393220:UOD393221 UXO393220:UXZ393221 VHK393220:VHV393221 VRG393220:VRR393221 WBC393220:WBN393221 WKY393220:WLJ393221 WUU393220:WVF393221 II458756:IT458757 SE458756:SP458757 ACA458756:ACL458757 ALW458756:AMH458757 AVS458756:AWD458757 BFO458756:BFZ458757 BPK458756:BPV458757 BZG458756:BZR458757 CJC458756:CJN458757 CSY458756:CTJ458757 DCU458756:DDF458757 DMQ458756:DNB458757 DWM458756:DWX458757 EGI458756:EGT458757 EQE458756:EQP458757 FAA458756:FAL458757 FJW458756:FKH458757 FTS458756:FUD458757 GDO458756:GDZ458757 GNK458756:GNV458757 GXG458756:GXR458757 HHC458756:HHN458757 HQY458756:HRJ458757 IAU458756:IBF458757 IKQ458756:ILB458757 IUM458756:IUX458757 JEI458756:JET458757 JOE458756:JOP458757 JYA458756:JYL458757 KHW458756:KIH458757 KRS458756:KSD458757 LBO458756:LBZ458757 LLK458756:LLV458757 LVG458756:LVR458757 MFC458756:MFN458757 MOY458756:MPJ458757 MYU458756:MZF458757 NIQ458756:NJB458757 NSM458756:NSX458757 OCI458756:OCT458757 OME458756:OMP458757 OWA458756:OWL458757 PFW458756:PGH458757 PPS458756:PQD458757 PZO458756:PZZ458757 QJK458756:QJV458757 QTG458756:QTR458757 RDC458756:RDN458757 RMY458756:RNJ458757 RWU458756:RXF458757 SGQ458756:SHB458757 SQM458756:SQX458757 TAI458756:TAT458757 TKE458756:TKP458757 TUA458756:TUL458757 UDW458756:UEH458757 UNS458756:UOD458757 UXO458756:UXZ458757 VHK458756:VHV458757 VRG458756:VRR458757 WBC458756:WBN458757 WKY458756:WLJ458757 WUU458756:WVF458757 II524292:IT524293 SE524292:SP524293 ACA524292:ACL524293 ALW524292:AMH524293 AVS524292:AWD524293 BFO524292:BFZ524293 BPK524292:BPV524293 BZG524292:BZR524293 CJC524292:CJN524293 CSY524292:CTJ524293 DCU524292:DDF524293 DMQ524292:DNB524293 DWM524292:DWX524293 EGI524292:EGT524293 EQE524292:EQP524293 FAA524292:FAL524293 FJW524292:FKH524293 FTS524292:FUD524293 GDO524292:GDZ524293 GNK524292:GNV524293 GXG524292:GXR524293 HHC524292:HHN524293 HQY524292:HRJ524293 IAU524292:IBF524293 IKQ524292:ILB524293 IUM524292:IUX524293 JEI524292:JET524293 JOE524292:JOP524293 JYA524292:JYL524293 KHW524292:KIH524293 KRS524292:KSD524293 LBO524292:LBZ524293 LLK524292:LLV524293 LVG524292:LVR524293 MFC524292:MFN524293 MOY524292:MPJ524293 MYU524292:MZF524293 NIQ524292:NJB524293 NSM524292:NSX524293 OCI524292:OCT524293 OME524292:OMP524293 OWA524292:OWL524293 PFW524292:PGH524293 PPS524292:PQD524293 PZO524292:PZZ524293 QJK524292:QJV524293 QTG524292:QTR524293 RDC524292:RDN524293 RMY524292:RNJ524293 RWU524292:RXF524293 SGQ524292:SHB524293 SQM524292:SQX524293 TAI524292:TAT524293 TKE524292:TKP524293 TUA524292:TUL524293 UDW524292:UEH524293 UNS524292:UOD524293 UXO524292:UXZ524293 VHK524292:VHV524293 VRG524292:VRR524293 WBC524292:WBN524293 WKY524292:WLJ524293 WUU524292:WVF524293 II589828:IT589829 SE589828:SP589829 ACA589828:ACL589829 ALW589828:AMH589829 AVS589828:AWD589829 BFO589828:BFZ589829 BPK589828:BPV589829 BZG589828:BZR589829 CJC589828:CJN589829 CSY589828:CTJ589829 DCU589828:DDF589829 DMQ589828:DNB589829 DWM589828:DWX589829 EGI589828:EGT589829 EQE589828:EQP589829 FAA589828:FAL589829 FJW589828:FKH589829 FTS589828:FUD589829 GDO589828:GDZ589829 GNK589828:GNV589829 GXG589828:GXR589829 HHC589828:HHN589829 HQY589828:HRJ589829 IAU589828:IBF589829 IKQ589828:ILB589829 IUM589828:IUX589829 JEI589828:JET589829 JOE589828:JOP589829 JYA589828:JYL589829 KHW589828:KIH589829 KRS589828:KSD589829 LBO589828:LBZ589829 LLK589828:LLV589829 LVG589828:LVR589829 MFC589828:MFN589829 MOY589828:MPJ589829 MYU589828:MZF589829 NIQ589828:NJB589829 NSM589828:NSX589829 OCI589828:OCT589829 OME589828:OMP589829 OWA589828:OWL589829 PFW589828:PGH589829 PPS589828:PQD589829 PZO589828:PZZ589829 QJK589828:QJV589829 QTG589828:QTR589829 RDC589828:RDN589829 RMY589828:RNJ589829 RWU589828:RXF589829 SGQ589828:SHB589829 SQM589828:SQX589829 TAI589828:TAT589829 TKE589828:TKP589829 TUA589828:TUL589829 UDW589828:UEH589829 UNS589828:UOD589829 UXO589828:UXZ589829 VHK589828:VHV589829 VRG589828:VRR589829 WBC589828:WBN589829 WKY589828:WLJ589829 WUU589828:WVF589829 II655364:IT655365 SE655364:SP655365 ACA655364:ACL655365 ALW655364:AMH655365 AVS655364:AWD655365 BFO655364:BFZ655365 BPK655364:BPV655365 BZG655364:BZR655365 CJC655364:CJN655365 CSY655364:CTJ655365 DCU655364:DDF655365 DMQ655364:DNB655365 DWM655364:DWX655365 EGI655364:EGT655365 EQE655364:EQP655365 FAA655364:FAL655365 FJW655364:FKH655365 FTS655364:FUD655365 GDO655364:GDZ655365 GNK655364:GNV655365 GXG655364:GXR655365 HHC655364:HHN655365 HQY655364:HRJ655365 IAU655364:IBF655365 IKQ655364:ILB655365 IUM655364:IUX655365 JEI655364:JET655365 JOE655364:JOP655365 JYA655364:JYL655365 KHW655364:KIH655365 KRS655364:KSD655365 LBO655364:LBZ655365 LLK655364:LLV655365 LVG655364:LVR655365 MFC655364:MFN655365 MOY655364:MPJ655365 MYU655364:MZF655365 NIQ655364:NJB655365 NSM655364:NSX655365 OCI655364:OCT655365 OME655364:OMP655365 OWA655364:OWL655365 PFW655364:PGH655365 PPS655364:PQD655365 PZO655364:PZZ655365 QJK655364:QJV655365 QTG655364:QTR655365 RDC655364:RDN655365 RMY655364:RNJ655365 RWU655364:RXF655365 SGQ655364:SHB655365 SQM655364:SQX655365 TAI655364:TAT655365 TKE655364:TKP655365 TUA655364:TUL655365 UDW655364:UEH655365 UNS655364:UOD655365 UXO655364:UXZ655365 VHK655364:VHV655365 VRG655364:VRR655365 WBC655364:WBN655365 WKY655364:WLJ655365 WUU655364:WVF655365 II720900:IT720901 SE720900:SP720901 ACA720900:ACL720901 ALW720900:AMH720901 AVS720900:AWD720901 BFO720900:BFZ720901 BPK720900:BPV720901 BZG720900:BZR720901 CJC720900:CJN720901 CSY720900:CTJ720901 DCU720900:DDF720901 DMQ720900:DNB720901 DWM720900:DWX720901 EGI720900:EGT720901 EQE720900:EQP720901 FAA720900:FAL720901 FJW720900:FKH720901 FTS720900:FUD720901 GDO720900:GDZ720901 GNK720900:GNV720901 GXG720900:GXR720901 HHC720900:HHN720901 HQY720900:HRJ720901 IAU720900:IBF720901 IKQ720900:ILB720901 IUM720900:IUX720901 JEI720900:JET720901 JOE720900:JOP720901 JYA720900:JYL720901 KHW720900:KIH720901 KRS720900:KSD720901 LBO720900:LBZ720901 LLK720900:LLV720901 LVG720900:LVR720901 MFC720900:MFN720901 MOY720900:MPJ720901 MYU720900:MZF720901 NIQ720900:NJB720901 NSM720900:NSX720901 OCI720900:OCT720901 OME720900:OMP720901 OWA720900:OWL720901 PFW720900:PGH720901 PPS720900:PQD720901 PZO720900:PZZ720901 QJK720900:QJV720901 QTG720900:QTR720901 RDC720900:RDN720901 RMY720900:RNJ720901 RWU720900:RXF720901 SGQ720900:SHB720901 SQM720900:SQX720901 TAI720900:TAT720901 TKE720900:TKP720901 TUA720900:TUL720901 UDW720900:UEH720901 UNS720900:UOD720901 UXO720900:UXZ720901 VHK720900:VHV720901 VRG720900:VRR720901 WBC720900:WBN720901 WKY720900:WLJ720901 WUU720900:WVF720901 II786436:IT786437 SE786436:SP786437 ACA786436:ACL786437 ALW786436:AMH786437 AVS786436:AWD786437 BFO786436:BFZ786437 BPK786436:BPV786437 BZG786436:BZR786437 CJC786436:CJN786437 CSY786436:CTJ786437 DCU786436:DDF786437 DMQ786436:DNB786437 DWM786436:DWX786437 EGI786436:EGT786437 EQE786436:EQP786437 FAA786436:FAL786437 FJW786436:FKH786437 FTS786436:FUD786437 GDO786436:GDZ786437 GNK786436:GNV786437 GXG786436:GXR786437 HHC786436:HHN786437 HQY786436:HRJ786437 IAU786436:IBF786437 IKQ786436:ILB786437 IUM786436:IUX786437 JEI786436:JET786437 JOE786436:JOP786437 JYA786436:JYL786437 KHW786436:KIH786437 KRS786436:KSD786437 LBO786436:LBZ786437 LLK786436:LLV786437 LVG786436:LVR786437 MFC786436:MFN786437 MOY786436:MPJ786437 MYU786436:MZF786437 NIQ786436:NJB786437 NSM786436:NSX786437 OCI786436:OCT786437 OME786436:OMP786437 OWA786436:OWL786437 PFW786436:PGH786437 PPS786436:PQD786437 PZO786436:PZZ786437 QJK786436:QJV786437 QTG786436:QTR786437 RDC786436:RDN786437 RMY786436:RNJ786437 RWU786436:RXF786437 SGQ786436:SHB786437 SQM786436:SQX786437 TAI786436:TAT786437 TKE786436:TKP786437 TUA786436:TUL786437 UDW786436:UEH786437 UNS786436:UOD786437 UXO786436:UXZ786437 VHK786436:VHV786437 VRG786436:VRR786437 WBC786436:WBN786437 WKY786436:WLJ786437 WUU786436:WVF786437 II851972:IT851973 SE851972:SP851973 ACA851972:ACL851973 ALW851972:AMH851973 AVS851972:AWD851973 BFO851972:BFZ851973 BPK851972:BPV851973 BZG851972:BZR851973 CJC851972:CJN851973 CSY851972:CTJ851973 DCU851972:DDF851973 DMQ851972:DNB851973 DWM851972:DWX851973 EGI851972:EGT851973 EQE851972:EQP851973 FAA851972:FAL851973 FJW851972:FKH851973 FTS851972:FUD851973 GDO851972:GDZ851973 GNK851972:GNV851973 GXG851972:GXR851973 HHC851972:HHN851973 HQY851972:HRJ851973 IAU851972:IBF851973 IKQ851972:ILB851973 IUM851972:IUX851973 JEI851972:JET851973 JOE851972:JOP851973 JYA851972:JYL851973 KHW851972:KIH851973 KRS851972:KSD851973 LBO851972:LBZ851973 LLK851972:LLV851973 LVG851972:LVR851973 MFC851972:MFN851973 MOY851972:MPJ851973 MYU851972:MZF851973 NIQ851972:NJB851973 NSM851972:NSX851973 OCI851972:OCT851973 OME851972:OMP851973 OWA851972:OWL851973 PFW851972:PGH851973 PPS851972:PQD851973 PZO851972:PZZ851973 QJK851972:QJV851973 QTG851972:QTR851973 RDC851972:RDN851973 RMY851972:RNJ851973 RWU851972:RXF851973 SGQ851972:SHB851973 SQM851972:SQX851973 TAI851972:TAT851973 TKE851972:TKP851973 TUA851972:TUL851973 UDW851972:UEH851973 UNS851972:UOD851973 UXO851972:UXZ851973 VHK851972:VHV851973 VRG851972:VRR851973 WBC851972:WBN851973 WKY851972:WLJ851973 WUU851972:WVF851973 II917508:IT917509 SE917508:SP917509 ACA917508:ACL917509 ALW917508:AMH917509 AVS917508:AWD917509 BFO917508:BFZ917509 BPK917508:BPV917509 BZG917508:BZR917509 CJC917508:CJN917509 CSY917508:CTJ917509 DCU917508:DDF917509 DMQ917508:DNB917509 DWM917508:DWX917509 EGI917508:EGT917509 EQE917508:EQP917509 FAA917508:FAL917509 FJW917508:FKH917509 FTS917508:FUD917509 GDO917508:GDZ917509 GNK917508:GNV917509 GXG917508:GXR917509 HHC917508:HHN917509 HQY917508:HRJ917509 IAU917508:IBF917509 IKQ917508:ILB917509 IUM917508:IUX917509 JEI917508:JET917509 JOE917508:JOP917509 JYA917508:JYL917509 KHW917508:KIH917509 KRS917508:KSD917509 LBO917508:LBZ917509 LLK917508:LLV917509 LVG917508:LVR917509 MFC917508:MFN917509 MOY917508:MPJ917509 MYU917508:MZF917509 NIQ917508:NJB917509 NSM917508:NSX917509 OCI917508:OCT917509 OME917508:OMP917509 OWA917508:OWL917509 PFW917508:PGH917509 PPS917508:PQD917509 PZO917508:PZZ917509 QJK917508:QJV917509 QTG917508:QTR917509 RDC917508:RDN917509 RMY917508:RNJ917509 RWU917508:RXF917509 SGQ917508:SHB917509 SQM917508:SQX917509 TAI917508:TAT917509 TKE917508:TKP917509 TUA917508:TUL917509 UDW917508:UEH917509 UNS917508:UOD917509 UXO917508:UXZ917509 VHK917508:VHV917509 VRG917508:VRR917509 WBC917508:WBN917509 WKY917508:WLJ917509 WUU917508:WVF917509 II983044:IT983045 SE983044:SP983045 ACA983044:ACL983045 ALW983044:AMH983045 AVS983044:AWD983045 BFO983044:BFZ983045 BPK983044:BPV983045 BZG983044:BZR983045 CJC983044:CJN983045 CSY983044:CTJ983045 DCU983044:DDF983045 DMQ983044:DNB983045 DWM983044:DWX983045 EGI983044:EGT983045 EQE983044:EQP983045 FAA983044:FAL983045 FJW983044:FKH983045 FTS983044:FUD983045 GDO983044:GDZ983045 GNK983044:GNV983045 GXG983044:GXR983045 HHC983044:HHN983045 HQY983044:HRJ983045 IAU983044:IBF983045 IKQ983044:ILB983045 IUM983044:IUX983045 JEI983044:JET983045 JOE983044:JOP983045 JYA983044:JYL983045 KHW983044:KIH983045 KRS983044:KSD983045 LBO983044:LBZ983045 LLK983044:LLV983045 LVG983044:LVR983045 MFC983044:MFN983045 MOY983044:MPJ983045 MYU983044:MZF983045 NIQ983044:NJB983045 NSM983044:NSX983045 OCI983044:OCT983045 OME983044:OMP983045 OWA983044:OWL983045 PFW983044:PGH983045 PPS983044:PQD983045 PZO983044:PZZ983045 QJK983044:QJV983045 QTG983044:QTR983045 RDC983044:RDN983045 RMY983044:RNJ983045 RWU983044:RXF983045 SGQ983044:SHB983045 SQM983044:SQX983045 TAI983044:TAT983045 TKE983044:TKP983045 TUA983044:TUL983045 UDW983044:UEH983045 UNS983044:UOD983045 UXO983044:UXZ983045 VHK983044:VHV983045 VRG983044:VRR983045 WBC983044:WBN983045 WKY983044:WLJ983045 WUU983044:WVF983045 II65545:IT65545 SE65545:SP65545 ACA65545:ACL65545 ALW65545:AMH65545 AVS65545:AWD65545 BFO65545:BFZ65545 BPK65545:BPV65545 BZG65545:BZR65545 CJC65545:CJN65545 CSY65545:CTJ65545 DCU65545:DDF65545 DMQ65545:DNB65545 DWM65545:DWX65545 EGI65545:EGT65545 EQE65545:EQP65545 FAA65545:FAL65545 FJW65545:FKH65545 FTS65545:FUD65545 GDO65545:GDZ65545 GNK65545:GNV65545 GXG65545:GXR65545 HHC65545:HHN65545 HQY65545:HRJ65545 IAU65545:IBF65545 IKQ65545:ILB65545 IUM65545:IUX65545 JEI65545:JET65545 JOE65545:JOP65545 JYA65545:JYL65545 KHW65545:KIH65545 KRS65545:KSD65545 LBO65545:LBZ65545 LLK65545:LLV65545 LVG65545:LVR65545 MFC65545:MFN65545 MOY65545:MPJ65545 MYU65545:MZF65545 NIQ65545:NJB65545 NSM65545:NSX65545 OCI65545:OCT65545 OME65545:OMP65545 OWA65545:OWL65545 PFW65545:PGH65545 PPS65545:PQD65545 PZO65545:PZZ65545 QJK65545:QJV65545 QTG65545:QTR65545 RDC65545:RDN65545 RMY65545:RNJ65545 RWU65545:RXF65545 SGQ65545:SHB65545 SQM65545:SQX65545 TAI65545:TAT65545 TKE65545:TKP65545 TUA65545:TUL65545 UDW65545:UEH65545 UNS65545:UOD65545 UXO65545:UXZ65545 VHK65545:VHV65545 VRG65545:VRR65545 WBC65545:WBN65545 WKY65545:WLJ65545 WUU65545:WVF65545 II131081:IT131081 SE131081:SP131081 ACA131081:ACL131081 ALW131081:AMH131081 AVS131081:AWD131081 BFO131081:BFZ131081 BPK131081:BPV131081 BZG131081:BZR131081 CJC131081:CJN131081 CSY131081:CTJ131081 DCU131081:DDF131081 DMQ131081:DNB131081 DWM131081:DWX131081 EGI131081:EGT131081 EQE131081:EQP131081 FAA131081:FAL131081 FJW131081:FKH131081 FTS131081:FUD131081 GDO131081:GDZ131081 GNK131081:GNV131081 GXG131081:GXR131081 HHC131081:HHN131081 HQY131081:HRJ131081 IAU131081:IBF131081 IKQ131081:ILB131081 IUM131081:IUX131081 JEI131081:JET131081 JOE131081:JOP131081 JYA131081:JYL131081 KHW131081:KIH131081 KRS131081:KSD131081 LBO131081:LBZ131081 LLK131081:LLV131081 LVG131081:LVR131081 MFC131081:MFN131081 MOY131081:MPJ131081 MYU131081:MZF131081 NIQ131081:NJB131081 NSM131081:NSX131081 OCI131081:OCT131081 OME131081:OMP131081 OWA131081:OWL131081 PFW131081:PGH131081 PPS131081:PQD131081 PZO131081:PZZ131081 QJK131081:QJV131081 QTG131081:QTR131081 RDC131081:RDN131081 RMY131081:RNJ131081 RWU131081:RXF131081 SGQ131081:SHB131081 SQM131081:SQX131081 TAI131081:TAT131081 TKE131081:TKP131081 TUA131081:TUL131081 UDW131081:UEH131081 UNS131081:UOD131081 UXO131081:UXZ131081 VHK131081:VHV131081 VRG131081:VRR131081 WBC131081:WBN131081 WKY131081:WLJ131081 WUU131081:WVF131081 II196617:IT196617 SE196617:SP196617 ACA196617:ACL196617 ALW196617:AMH196617 AVS196617:AWD196617 BFO196617:BFZ196617 BPK196617:BPV196617 BZG196617:BZR196617 CJC196617:CJN196617 CSY196617:CTJ196617 DCU196617:DDF196617 DMQ196617:DNB196617 DWM196617:DWX196617 EGI196617:EGT196617 EQE196617:EQP196617 FAA196617:FAL196617 FJW196617:FKH196617 FTS196617:FUD196617 GDO196617:GDZ196617 GNK196617:GNV196617 GXG196617:GXR196617 HHC196617:HHN196617 HQY196617:HRJ196617 IAU196617:IBF196617 IKQ196617:ILB196617 IUM196617:IUX196617 JEI196617:JET196617 JOE196617:JOP196617 JYA196617:JYL196617 KHW196617:KIH196617 KRS196617:KSD196617 LBO196617:LBZ196617 LLK196617:LLV196617 LVG196617:LVR196617 MFC196617:MFN196617 MOY196617:MPJ196617 MYU196617:MZF196617 NIQ196617:NJB196617 NSM196617:NSX196617 OCI196617:OCT196617 OME196617:OMP196617 OWA196617:OWL196617 PFW196617:PGH196617 PPS196617:PQD196617 PZO196617:PZZ196617 QJK196617:QJV196617 QTG196617:QTR196617 RDC196617:RDN196617 RMY196617:RNJ196617 RWU196617:RXF196617 SGQ196617:SHB196617 SQM196617:SQX196617 TAI196617:TAT196617 TKE196617:TKP196617 TUA196617:TUL196617 UDW196617:UEH196617 UNS196617:UOD196617 UXO196617:UXZ196617 VHK196617:VHV196617 VRG196617:VRR196617 WBC196617:WBN196617 WKY196617:WLJ196617 WUU196617:WVF196617 II262153:IT262153 SE262153:SP262153 ACA262153:ACL262153 ALW262153:AMH262153 AVS262153:AWD262153 BFO262153:BFZ262153 BPK262153:BPV262153 BZG262153:BZR262153 CJC262153:CJN262153 CSY262153:CTJ262153 DCU262153:DDF262153 DMQ262153:DNB262153 DWM262153:DWX262153 EGI262153:EGT262153 EQE262153:EQP262153 FAA262153:FAL262153 FJW262153:FKH262153 FTS262153:FUD262153 GDO262153:GDZ262153 GNK262153:GNV262153 GXG262153:GXR262153 HHC262153:HHN262153 HQY262153:HRJ262153 IAU262153:IBF262153 IKQ262153:ILB262153 IUM262153:IUX262153 JEI262153:JET262153 JOE262153:JOP262153 JYA262153:JYL262153 KHW262153:KIH262153 KRS262153:KSD262153 LBO262153:LBZ262153 LLK262153:LLV262153 LVG262153:LVR262153 MFC262153:MFN262153 MOY262153:MPJ262153 MYU262153:MZF262153 NIQ262153:NJB262153 NSM262153:NSX262153 OCI262153:OCT262153 OME262153:OMP262153 OWA262153:OWL262153 PFW262153:PGH262153 PPS262153:PQD262153 PZO262153:PZZ262153 QJK262153:QJV262153 QTG262153:QTR262153 RDC262153:RDN262153 RMY262153:RNJ262153 RWU262153:RXF262153 SGQ262153:SHB262153 SQM262153:SQX262153 TAI262153:TAT262153 TKE262153:TKP262153 TUA262153:TUL262153 UDW262153:UEH262153 UNS262153:UOD262153 UXO262153:UXZ262153 VHK262153:VHV262153 VRG262153:VRR262153 WBC262153:WBN262153 WKY262153:WLJ262153 WUU262153:WVF262153 II327689:IT327689 SE327689:SP327689 ACA327689:ACL327689 ALW327689:AMH327689 AVS327689:AWD327689 BFO327689:BFZ327689 BPK327689:BPV327689 BZG327689:BZR327689 CJC327689:CJN327689 CSY327689:CTJ327689 DCU327689:DDF327689 DMQ327689:DNB327689 DWM327689:DWX327689 EGI327689:EGT327689 EQE327689:EQP327689 FAA327689:FAL327689 FJW327689:FKH327689 FTS327689:FUD327689 GDO327689:GDZ327689 GNK327689:GNV327689 GXG327689:GXR327689 HHC327689:HHN327689 HQY327689:HRJ327689 IAU327689:IBF327689 IKQ327689:ILB327689 IUM327689:IUX327689 JEI327689:JET327689 JOE327689:JOP327689 JYA327689:JYL327689 KHW327689:KIH327689 KRS327689:KSD327689 LBO327689:LBZ327689 LLK327689:LLV327689 LVG327689:LVR327689 MFC327689:MFN327689 MOY327689:MPJ327689 MYU327689:MZF327689 NIQ327689:NJB327689 NSM327689:NSX327689 OCI327689:OCT327689 OME327689:OMP327689 OWA327689:OWL327689 PFW327689:PGH327689 PPS327689:PQD327689 PZO327689:PZZ327689 QJK327689:QJV327689 QTG327689:QTR327689 RDC327689:RDN327689 RMY327689:RNJ327689 RWU327689:RXF327689 SGQ327689:SHB327689 SQM327689:SQX327689 TAI327689:TAT327689 TKE327689:TKP327689 TUA327689:TUL327689 UDW327689:UEH327689 UNS327689:UOD327689 UXO327689:UXZ327689 VHK327689:VHV327689 VRG327689:VRR327689 WBC327689:WBN327689 WKY327689:WLJ327689 WUU327689:WVF327689 II393225:IT393225 SE393225:SP393225 ACA393225:ACL393225 ALW393225:AMH393225 AVS393225:AWD393225 BFO393225:BFZ393225 BPK393225:BPV393225 BZG393225:BZR393225 CJC393225:CJN393225 CSY393225:CTJ393225 DCU393225:DDF393225 DMQ393225:DNB393225 DWM393225:DWX393225 EGI393225:EGT393225 EQE393225:EQP393225 FAA393225:FAL393225 FJW393225:FKH393225 FTS393225:FUD393225 GDO393225:GDZ393225 GNK393225:GNV393225 GXG393225:GXR393225 HHC393225:HHN393225 HQY393225:HRJ393225 IAU393225:IBF393225 IKQ393225:ILB393225 IUM393225:IUX393225 JEI393225:JET393225 JOE393225:JOP393225 JYA393225:JYL393225 KHW393225:KIH393225 KRS393225:KSD393225 LBO393225:LBZ393225 LLK393225:LLV393225 LVG393225:LVR393225 MFC393225:MFN393225 MOY393225:MPJ393225 MYU393225:MZF393225 NIQ393225:NJB393225 NSM393225:NSX393225 OCI393225:OCT393225 OME393225:OMP393225 OWA393225:OWL393225 PFW393225:PGH393225 PPS393225:PQD393225 PZO393225:PZZ393225 QJK393225:QJV393225 QTG393225:QTR393225 RDC393225:RDN393225 RMY393225:RNJ393225 RWU393225:RXF393225 SGQ393225:SHB393225 SQM393225:SQX393225 TAI393225:TAT393225 TKE393225:TKP393225 TUA393225:TUL393225 UDW393225:UEH393225 UNS393225:UOD393225 UXO393225:UXZ393225 VHK393225:VHV393225 VRG393225:VRR393225 WBC393225:WBN393225 WKY393225:WLJ393225 WUU393225:WVF393225 II458761:IT458761 SE458761:SP458761 ACA458761:ACL458761 ALW458761:AMH458761 AVS458761:AWD458761 BFO458761:BFZ458761 BPK458761:BPV458761 BZG458761:BZR458761 CJC458761:CJN458761 CSY458761:CTJ458761 DCU458761:DDF458761 DMQ458761:DNB458761 DWM458761:DWX458761 EGI458761:EGT458761 EQE458761:EQP458761 FAA458761:FAL458761 FJW458761:FKH458761 FTS458761:FUD458761 GDO458761:GDZ458761 GNK458761:GNV458761 GXG458761:GXR458761 HHC458761:HHN458761 HQY458761:HRJ458761 IAU458761:IBF458761 IKQ458761:ILB458761 IUM458761:IUX458761 JEI458761:JET458761 JOE458761:JOP458761 JYA458761:JYL458761 KHW458761:KIH458761 KRS458761:KSD458761 LBO458761:LBZ458761 LLK458761:LLV458761 LVG458761:LVR458761 MFC458761:MFN458761 MOY458761:MPJ458761 MYU458761:MZF458761 NIQ458761:NJB458761 NSM458761:NSX458761 OCI458761:OCT458761 OME458761:OMP458761 OWA458761:OWL458761 PFW458761:PGH458761 PPS458761:PQD458761 PZO458761:PZZ458761 QJK458761:QJV458761 QTG458761:QTR458761 RDC458761:RDN458761 RMY458761:RNJ458761 RWU458761:RXF458761 SGQ458761:SHB458761 SQM458761:SQX458761 TAI458761:TAT458761 TKE458761:TKP458761 TUA458761:TUL458761 UDW458761:UEH458761 UNS458761:UOD458761 UXO458761:UXZ458761 VHK458761:VHV458761 VRG458761:VRR458761 WBC458761:WBN458761 WKY458761:WLJ458761 WUU458761:WVF458761 II524297:IT524297 SE524297:SP524297 ACA524297:ACL524297 ALW524297:AMH524297 AVS524297:AWD524297 BFO524297:BFZ524297 BPK524297:BPV524297 BZG524297:BZR524297 CJC524297:CJN524297 CSY524297:CTJ524297 DCU524297:DDF524297 DMQ524297:DNB524297 DWM524297:DWX524297 EGI524297:EGT524297 EQE524297:EQP524297 FAA524297:FAL524297 FJW524297:FKH524297 FTS524297:FUD524297 GDO524297:GDZ524297 GNK524297:GNV524297 GXG524297:GXR524297 HHC524297:HHN524297 HQY524297:HRJ524297 IAU524297:IBF524297 IKQ524297:ILB524297 IUM524297:IUX524297 JEI524297:JET524297 JOE524297:JOP524297 JYA524297:JYL524297 KHW524297:KIH524297 KRS524297:KSD524297 LBO524297:LBZ524297 LLK524297:LLV524297 LVG524297:LVR524297 MFC524297:MFN524297 MOY524297:MPJ524297 MYU524297:MZF524297 NIQ524297:NJB524297 NSM524297:NSX524297 OCI524297:OCT524297 OME524297:OMP524297 OWA524297:OWL524297 PFW524297:PGH524297 PPS524297:PQD524297 PZO524297:PZZ524297 QJK524297:QJV524297 QTG524297:QTR524297 RDC524297:RDN524297 RMY524297:RNJ524297 RWU524297:RXF524297 SGQ524297:SHB524297 SQM524297:SQX524297 TAI524297:TAT524297 TKE524297:TKP524297 TUA524297:TUL524297 UDW524297:UEH524297 UNS524297:UOD524297 UXO524297:UXZ524297 VHK524297:VHV524297 VRG524297:VRR524297 WBC524297:WBN524297 WKY524297:WLJ524297 WUU524297:WVF524297 II589833:IT589833 SE589833:SP589833 ACA589833:ACL589833 ALW589833:AMH589833 AVS589833:AWD589833 BFO589833:BFZ589833 BPK589833:BPV589833 BZG589833:BZR589833 CJC589833:CJN589833 CSY589833:CTJ589833 DCU589833:DDF589833 DMQ589833:DNB589833 DWM589833:DWX589833 EGI589833:EGT589833 EQE589833:EQP589833 FAA589833:FAL589833 FJW589833:FKH589833 FTS589833:FUD589833 GDO589833:GDZ589833 GNK589833:GNV589833 GXG589833:GXR589833 HHC589833:HHN589833 HQY589833:HRJ589833 IAU589833:IBF589833 IKQ589833:ILB589833 IUM589833:IUX589833 JEI589833:JET589833 JOE589833:JOP589833 JYA589833:JYL589833 KHW589833:KIH589833 KRS589833:KSD589833 LBO589833:LBZ589833 LLK589833:LLV589833 LVG589833:LVR589833 MFC589833:MFN589833 MOY589833:MPJ589833 MYU589833:MZF589833 NIQ589833:NJB589833 NSM589833:NSX589833 OCI589833:OCT589833 OME589833:OMP589833 OWA589833:OWL589833 PFW589833:PGH589833 PPS589833:PQD589833 PZO589833:PZZ589833 QJK589833:QJV589833 QTG589833:QTR589833 RDC589833:RDN589833 RMY589833:RNJ589833 RWU589833:RXF589833 SGQ589833:SHB589833 SQM589833:SQX589833 TAI589833:TAT589833 TKE589833:TKP589833 TUA589833:TUL589833 UDW589833:UEH589833 UNS589833:UOD589833 UXO589833:UXZ589833 VHK589833:VHV589833 VRG589833:VRR589833 WBC589833:WBN589833 WKY589833:WLJ589833 WUU589833:WVF589833 II655369:IT655369 SE655369:SP655369 ACA655369:ACL655369 ALW655369:AMH655369 AVS655369:AWD655369 BFO655369:BFZ655369 BPK655369:BPV655369 BZG655369:BZR655369 CJC655369:CJN655369 CSY655369:CTJ655369 DCU655369:DDF655369 DMQ655369:DNB655369 DWM655369:DWX655369 EGI655369:EGT655369 EQE655369:EQP655369 FAA655369:FAL655369 FJW655369:FKH655369 FTS655369:FUD655369 GDO655369:GDZ655369 GNK655369:GNV655369 GXG655369:GXR655369 HHC655369:HHN655369 HQY655369:HRJ655369 IAU655369:IBF655369 IKQ655369:ILB655369 IUM655369:IUX655369 JEI655369:JET655369 JOE655369:JOP655369 JYA655369:JYL655369 KHW655369:KIH655369 KRS655369:KSD655369 LBO655369:LBZ655369 LLK655369:LLV655369 LVG655369:LVR655369 MFC655369:MFN655369 MOY655369:MPJ655369 MYU655369:MZF655369 NIQ655369:NJB655369 NSM655369:NSX655369 OCI655369:OCT655369 OME655369:OMP655369 OWA655369:OWL655369 PFW655369:PGH655369 PPS655369:PQD655369 PZO655369:PZZ655369 QJK655369:QJV655369 QTG655369:QTR655369 RDC655369:RDN655369 RMY655369:RNJ655369 RWU655369:RXF655369 SGQ655369:SHB655369 SQM655369:SQX655369 TAI655369:TAT655369 TKE655369:TKP655369 TUA655369:TUL655369 UDW655369:UEH655369 UNS655369:UOD655369 UXO655369:UXZ655369 VHK655369:VHV655369 VRG655369:VRR655369 WBC655369:WBN655369 WKY655369:WLJ655369 WUU655369:WVF655369 II720905:IT720905 SE720905:SP720905 ACA720905:ACL720905 ALW720905:AMH720905 AVS720905:AWD720905 BFO720905:BFZ720905 BPK720905:BPV720905 BZG720905:BZR720905 CJC720905:CJN720905 CSY720905:CTJ720905 DCU720905:DDF720905 DMQ720905:DNB720905 DWM720905:DWX720905 EGI720905:EGT720905 EQE720905:EQP720905 FAA720905:FAL720905 FJW720905:FKH720905 FTS720905:FUD720905 GDO720905:GDZ720905 GNK720905:GNV720905 GXG720905:GXR720905 HHC720905:HHN720905 HQY720905:HRJ720905 IAU720905:IBF720905 IKQ720905:ILB720905 IUM720905:IUX720905 JEI720905:JET720905 JOE720905:JOP720905 JYA720905:JYL720905 KHW720905:KIH720905 KRS720905:KSD720905 LBO720905:LBZ720905 LLK720905:LLV720905 LVG720905:LVR720905 MFC720905:MFN720905 MOY720905:MPJ720905 MYU720905:MZF720905 NIQ720905:NJB720905 NSM720905:NSX720905 OCI720905:OCT720905 OME720905:OMP720905 OWA720905:OWL720905 PFW720905:PGH720905 PPS720905:PQD720905 PZO720905:PZZ720905 QJK720905:QJV720905 QTG720905:QTR720905 RDC720905:RDN720905 RMY720905:RNJ720905 RWU720905:RXF720905 SGQ720905:SHB720905 SQM720905:SQX720905 TAI720905:TAT720905 TKE720905:TKP720905 TUA720905:TUL720905 UDW720905:UEH720905 UNS720905:UOD720905 UXO720905:UXZ720905 VHK720905:VHV720905 VRG720905:VRR720905 WBC720905:WBN720905 WKY720905:WLJ720905 WUU720905:WVF720905 II786441:IT786441 SE786441:SP786441 ACA786441:ACL786441 ALW786441:AMH786441 AVS786441:AWD786441 BFO786441:BFZ786441 BPK786441:BPV786441 BZG786441:BZR786441 CJC786441:CJN786441 CSY786441:CTJ786441 DCU786441:DDF786441 DMQ786441:DNB786441 DWM786441:DWX786441 EGI786441:EGT786441 EQE786441:EQP786441 FAA786441:FAL786441 FJW786441:FKH786441 FTS786441:FUD786441 GDO786441:GDZ786441 GNK786441:GNV786441 GXG786441:GXR786441 HHC786441:HHN786441 HQY786441:HRJ786441 IAU786441:IBF786441 IKQ786441:ILB786441 IUM786441:IUX786441 JEI786441:JET786441 JOE786441:JOP786441 JYA786441:JYL786441 KHW786441:KIH786441 KRS786441:KSD786441 LBO786441:LBZ786441 LLK786441:LLV786441 LVG786441:LVR786441 MFC786441:MFN786441 MOY786441:MPJ786441 MYU786441:MZF786441 NIQ786441:NJB786441 NSM786441:NSX786441 OCI786441:OCT786441 OME786441:OMP786441 OWA786441:OWL786441 PFW786441:PGH786441 PPS786441:PQD786441 PZO786441:PZZ786441 QJK786441:QJV786441 QTG786441:QTR786441 RDC786441:RDN786441 RMY786441:RNJ786441 RWU786441:RXF786441 SGQ786441:SHB786441 SQM786441:SQX786441 TAI786441:TAT786441 TKE786441:TKP786441 TUA786441:TUL786441 UDW786441:UEH786441 UNS786441:UOD786441 UXO786441:UXZ786441 VHK786441:VHV786441 VRG786441:VRR786441 WBC786441:WBN786441 WKY786441:WLJ786441 WUU786441:WVF786441 II851977:IT851977 SE851977:SP851977 ACA851977:ACL851977 ALW851977:AMH851977 AVS851977:AWD851977 BFO851977:BFZ851977 BPK851977:BPV851977 BZG851977:BZR851977 CJC851977:CJN851977 CSY851977:CTJ851977 DCU851977:DDF851977 DMQ851977:DNB851977 DWM851977:DWX851977 EGI851977:EGT851977 EQE851977:EQP851977 FAA851977:FAL851977 FJW851977:FKH851977 FTS851977:FUD851977 GDO851977:GDZ851977 GNK851977:GNV851977 GXG851977:GXR851977 HHC851977:HHN851977 HQY851977:HRJ851977 IAU851977:IBF851977 IKQ851977:ILB851977 IUM851977:IUX851977 JEI851977:JET851977 JOE851977:JOP851977 JYA851977:JYL851977 KHW851977:KIH851977 KRS851977:KSD851977 LBO851977:LBZ851977 LLK851977:LLV851977 LVG851977:LVR851977 MFC851977:MFN851977 MOY851977:MPJ851977 MYU851977:MZF851977 NIQ851977:NJB851977 NSM851977:NSX851977 OCI851977:OCT851977 OME851977:OMP851977 OWA851977:OWL851977 PFW851977:PGH851977 PPS851977:PQD851977 PZO851977:PZZ851977 QJK851977:QJV851977 QTG851977:QTR851977 RDC851977:RDN851977 RMY851977:RNJ851977 RWU851977:RXF851977 SGQ851977:SHB851977 SQM851977:SQX851977 TAI851977:TAT851977 TKE851977:TKP851977 TUA851977:TUL851977 UDW851977:UEH851977 UNS851977:UOD851977 UXO851977:UXZ851977 VHK851977:VHV851977 VRG851977:VRR851977 WBC851977:WBN851977 WKY851977:WLJ851977 WUU851977:WVF851977 II917513:IT917513 SE917513:SP917513 ACA917513:ACL917513 ALW917513:AMH917513 AVS917513:AWD917513 BFO917513:BFZ917513 BPK917513:BPV917513 BZG917513:BZR917513 CJC917513:CJN917513 CSY917513:CTJ917513 DCU917513:DDF917513 DMQ917513:DNB917513 DWM917513:DWX917513 EGI917513:EGT917513 EQE917513:EQP917513 FAA917513:FAL917513 FJW917513:FKH917513 FTS917513:FUD917513 GDO917513:GDZ917513 GNK917513:GNV917513 GXG917513:GXR917513 HHC917513:HHN917513 HQY917513:HRJ917513 IAU917513:IBF917513 IKQ917513:ILB917513 IUM917513:IUX917513 JEI917513:JET917513 JOE917513:JOP917513 JYA917513:JYL917513 KHW917513:KIH917513 KRS917513:KSD917513 LBO917513:LBZ917513 LLK917513:LLV917513 LVG917513:LVR917513 MFC917513:MFN917513 MOY917513:MPJ917513 MYU917513:MZF917513 NIQ917513:NJB917513 NSM917513:NSX917513 OCI917513:OCT917513 OME917513:OMP917513 OWA917513:OWL917513 PFW917513:PGH917513 PPS917513:PQD917513 PZO917513:PZZ917513 QJK917513:QJV917513 QTG917513:QTR917513 RDC917513:RDN917513 RMY917513:RNJ917513 RWU917513:RXF917513 SGQ917513:SHB917513 SQM917513:SQX917513 TAI917513:TAT917513 TKE917513:TKP917513 TUA917513:TUL917513 UDW917513:UEH917513 UNS917513:UOD917513 UXO917513:UXZ917513 VHK917513:VHV917513 VRG917513:VRR917513 WBC917513:WBN917513 WKY917513:WLJ917513 WUU917513:WVF917513 II983049:IT983049 SE983049:SP983049 ACA983049:ACL983049 ALW983049:AMH983049 AVS983049:AWD983049 BFO983049:BFZ983049 BPK983049:BPV983049 BZG983049:BZR983049 CJC983049:CJN983049 CSY983049:CTJ983049 DCU983049:DDF983049 DMQ983049:DNB983049 DWM983049:DWX983049 EGI983049:EGT983049 EQE983049:EQP983049 FAA983049:FAL983049 FJW983049:FKH983049 FTS983049:FUD983049 GDO983049:GDZ983049 GNK983049:GNV983049 GXG983049:GXR983049 HHC983049:HHN983049 HQY983049:HRJ983049 IAU983049:IBF983049 IKQ983049:ILB983049 IUM983049:IUX983049 JEI983049:JET983049 JOE983049:JOP983049 JYA983049:JYL983049 KHW983049:KIH983049 KRS983049:KSD983049 LBO983049:LBZ983049 LLK983049:LLV983049 LVG983049:LVR983049 MFC983049:MFN983049 MOY983049:MPJ983049 MYU983049:MZF983049 NIQ983049:NJB983049 NSM983049:NSX983049 OCI983049:OCT983049 OME983049:OMP983049 OWA983049:OWL983049 PFW983049:PGH983049 PPS983049:PQD983049 PZO983049:PZZ983049 QJK983049:QJV983049 QTG983049:QTR983049 RDC983049:RDN983049 RMY983049:RNJ983049 RWU983049:RXF983049 SGQ983049:SHB983049 SQM983049:SQX983049 TAI983049:TAT983049 TKE983049:TKP983049 TUA983049:TUL983049 UDW983049:UEH983049 UNS983049:UOD983049 UXO983049:UXZ983049 VHK983049:VHV983049 VRG983049:VRR983049 WBC983049:WBN983049 WKY983049:WLJ983049 WUU983049:WVF983049 II65549:IT65549 SE65549:SP65549 ACA65549:ACL65549 ALW65549:AMH65549 AVS65549:AWD65549 BFO65549:BFZ65549 BPK65549:BPV65549 BZG65549:BZR65549 CJC65549:CJN65549 CSY65549:CTJ65549 DCU65549:DDF65549 DMQ65549:DNB65549 DWM65549:DWX65549 EGI65549:EGT65549 EQE65549:EQP65549 FAA65549:FAL65549 FJW65549:FKH65549 FTS65549:FUD65549 GDO65549:GDZ65549 GNK65549:GNV65549 GXG65549:GXR65549 HHC65549:HHN65549 HQY65549:HRJ65549 IAU65549:IBF65549 IKQ65549:ILB65549 IUM65549:IUX65549 JEI65549:JET65549 JOE65549:JOP65549 JYA65549:JYL65549 KHW65549:KIH65549 KRS65549:KSD65549 LBO65549:LBZ65549 LLK65549:LLV65549 LVG65549:LVR65549 MFC65549:MFN65549 MOY65549:MPJ65549 MYU65549:MZF65549 NIQ65549:NJB65549 NSM65549:NSX65549 OCI65549:OCT65549 OME65549:OMP65549 OWA65549:OWL65549 PFW65549:PGH65549 PPS65549:PQD65549 PZO65549:PZZ65549 QJK65549:QJV65549 QTG65549:QTR65549 RDC65549:RDN65549 RMY65549:RNJ65549 RWU65549:RXF65549 SGQ65549:SHB65549 SQM65549:SQX65549 TAI65549:TAT65549 TKE65549:TKP65549 TUA65549:TUL65549 UDW65549:UEH65549 UNS65549:UOD65549 UXO65549:UXZ65549 VHK65549:VHV65549 VRG65549:VRR65549 WBC65549:WBN65549 WKY65549:WLJ65549 WUU65549:WVF65549 II131085:IT131085 SE131085:SP131085 ACA131085:ACL131085 ALW131085:AMH131085 AVS131085:AWD131085 BFO131085:BFZ131085 BPK131085:BPV131085 BZG131085:BZR131085 CJC131085:CJN131085 CSY131085:CTJ131085 DCU131085:DDF131085 DMQ131085:DNB131085 DWM131085:DWX131085 EGI131085:EGT131085 EQE131085:EQP131085 FAA131085:FAL131085 FJW131085:FKH131085 FTS131085:FUD131085 GDO131085:GDZ131085 GNK131085:GNV131085 GXG131085:GXR131085 HHC131085:HHN131085 HQY131085:HRJ131085 IAU131085:IBF131085 IKQ131085:ILB131085 IUM131085:IUX131085 JEI131085:JET131085 JOE131085:JOP131085 JYA131085:JYL131085 KHW131085:KIH131085 KRS131085:KSD131085 LBO131085:LBZ131085 LLK131085:LLV131085 LVG131085:LVR131085 MFC131085:MFN131085 MOY131085:MPJ131085 MYU131085:MZF131085 NIQ131085:NJB131085 NSM131085:NSX131085 OCI131085:OCT131085 OME131085:OMP131085 OWA131085:OWL131085 PFW131085:PGH131085 PPS131085:PQD131085 PZO131085:PZZ131085 QJK131085:QJV131085 QTG131085:QTR131085 RDC131085:RDN131085 RMY131085:RNJ131085 RWU131085:RXF131085 SGQ131085:SHB131085 SQM131085:SQX131085 TAI131085:TAT131085 TKE131085:TKP131085 TUA131085:TUL131085 UDW131085:UEH131085 UNS131085:UOD131085 UXO131085:UXZ131085 VHK131085:VHV131085 VRG131085:VRR131085 WBC131085:WBN131085 WKY131085:WLJ131085 WUU131085:WVF131085 II196621:IT196621 SE196621:SP196621 ACA196621:ACL196621 ALW196621:AMH196621 AVS196621:AWD196621 BFO196621:BFZ196621 BPK196621:BPV196621 BZG196621:BZR196621 CJC196621:CJN196621 CSY196621:CTJ196621 DCU196621:DDF196621 DMQ196621:DNB196621 DWM196621:DWX196621 EGI196621:EGT196621 EQE196621:EQP196621 FAA196621:FAL196621 FJW196621:FKH196621 FTS196621:FUD196621 GDO196621:GDZ196621 GNK196621:GNV196621 GXG196621:GXR196621 HHC196621:HHN196621 HQY196621:HRJ196621 IAU196621:IBF196621 IKQ196621:ILB196621 IUM196621:IUX196621 JEI196621:JET196621 JOE196621:JOP196621 JYA196621:JYL196621 KHW196621:KIH196621 KRS196621:KSD196621 LBO196621:LBZ196621 LLK196621:LLV196621 LVG196621:LVR196621 MFC196621:MFN196621 MOY196621:MPJ196621 MYU196621:MZF196621 NIQ196621:NJB196621 NSM196621:NSX196621 OCI196621:OCT196621 OME196621:OMP196621 OWA196621:OWL196621 PFW196621:PGH196621 PPS196621:PQD196621 PZO196621:PZZ196621 QJK196621:QJV196621 QTG196621:QTR196621 RDC196621:RDN196621 RMY196621:RNJ196621 RWU196621:RXF196621 SGQ196621:SHB196621 SQM196621:SQX196621 TAI196621:TAT196621 TKE196621:TKP196621 TUA196621:TUL196621 UDW196621:UEH196621 UNS196621:UOD196621 UXO196621:UXZ196621 VHK196621:VHV196621 VRG196621:VRR196621 WBC196621:WBN196621 WKY196621:WLJ196621 WUU196621:WVF196621 II262157:IT262157 SE262157:SP262157 ACA262157:ACL262157 ALW262157:AMH262157 AVS262157:AWD262157 BFO262157:BFZ262157 BPK262157:BPV262157 BZG262157:BZR262157 CJC262157:CJN262157 CSY262157:CTJ262157 DCU262157:DDF262157 DMQ262157:DNB262157 DWM262157:DWX262157 EGI262157:EGT262157 EQE262157:EQP262157 FAA262157:FAL262157 FJW262157:FKH262157 FTS262157:FUD262157 GDO262157:GDZ262157 GNK262157:GNV262157 GXG262157:GXR262157 HHC262157:HHN262157 HQY262157:HRJ262157 IAU262157:IBF262157 IKQ262157:ILB262157 IUM262157:IUX262157 JEI262157:JET262157 JOE262157:JOP262157 JYA262157:JYL262157 KHW262157:KIH262157 KRS262157:KSD262157 LBO262157:LBZ262157 LLK262157:LLV262157 LVG262157:LVR262157 MFC262157:MFN262157 MOY262157:MPJ262157 MYU262157:MZF262157 NIQ262157:NJB262157 NSM262157:NSX262157 OCI262157:OCT262157 OME262157:OMP262157 OWA262157:OWL262157 PFW262157:PGH262157 PPS262157:PQD262157 PZO262157:PZZ262157 QJK262157:QJV262157 QTG262157:QTR262157 RDC262157:RDN262157 RMY262157:RNJ262157 RWU262157:RXF262157 SGQ262157:SHB262157 SQM262157:SQX262157 TAI262157:TAT262157 TKE262157:TKP262157 TUA262157:TUL262157 UDW262157:UEH262157 UNS262157:UOD262157 UXO262157:UXZ262157 VHK262157:VHV262157 VRG262157:VRR262157 WBC262157:WBN262157 WKY262157:WLJ262157 WUU262157:WVF262157 II327693:IT327693 SE327693:SP327693 ACA327693:ACL327693 ALW327693:AMH327693 AVS327693:AWD327693 BFO327693:BFZ327693 BPK327693:BPV327693 BZG327693:BZR327693 CJC327693:CJN327693 CSY327693:CTJ327693 DCU327693:DDF327693 DMQ327693:DNB327693 DWM327693:DWX327693 EGI327693:EGT327693 EQE327693:EQP327693 FAA327693:FAL327693 FJW327693:FKH327693 FTS327693:FUD327693 GDO327693:GDZ327693 GNK327693:GNV327693 GXG327693:GXR327693 HHC327693:HHN327693 HQY327693:HRJ327693 IAU327693:IBF327693 IKQ327693:ILB327693 IUM327693:IUX327693 JEI327693:JET327693 JOE327693:JOP327693 JYA327693:JYL327693 KHW327693:KIH327693 KRS327693:KSD327693 LBO327693:LBZ327693 LLK327693:LLV327693 LVG327693:LVR327693 MFC327693:MFN327693 MOY327693:MPJ327693 MYU327693:MZF327693 NIQ327693:NJB327693 NSM327693:NSX327693 OCI327693:OCT327693 OME327693:OMP327693 OWA327693:OWL327693 PFW327693:PGH327693 PPS327693:PQD327693 PZO327693:PZZ327693 QJK327693:QJV327693 QTG327693:QTR327693 RDC327693:RDN327693 RMY327693:RNJ327693 RWU327693:RXF327693 SGQ327693:SHB327693 SQM327693:SQX327693 TAI327693:TAT327693 TKE327693:TKP327693 TUA327693:TUL327693 UDW327693:UEH327693 UNS327693:UOD327693 UXO327693:UXZ327693 VHK327693:VHV327693 VRG327693:VRR327693 WBC327693:WBN327693 WKY327693:WLJ327693 WUU327693:WVF327693 II393229:IT393229 SE393229:SP393229 ACA393229:ACL393229 ALW393229:AMH393229 AVS393229:AWD393229 BFO393229:BFZ393229 BPK393229:BPV393229 BZG393229:BZR393229 CJC393229:CJN393229 CSY393229:CTJ393229 DCU393229:DDF393229 DMQ393229:DNB393229 DWM393229:DWX393229 EGI393229:EGT393229 EQE393229:EQP393229 FAA393229:FAL393229 FJW393229:FKH393229 FTS393229:FUD393229 GDO393229:GDZ393229 GNK393229:GNV393229 GXG393229:GXR393229 HHC393229:HHN393229 HQY393229:HRJ393229 IAU393229:IBF393229 IKQ393229:ILB393229 IUM393229:IUX393229 JEI393229:JET393229 JOE393229:JOP393229 JYA393229:JYL393229 KHW393229:KIH393229 KRS393229:KSD393229 LBO393229:LBZ393229 LLK393229:LLV393229 LVG393229:LVR393229 MFC393229:MFN393229 MOY393229:MPJ393229 MYU393229:MZF393229 NIQ393229:NJB393229 NSM393229:NSX393229 OCI393229:OCT393229 OME393229:OMP393229 OWA393229:OWL393229 PFW393229:PGH393229 PPS393229:PQD393229 PZO393229:PZZ393229 QJK393229:QJV393229 QTG393229:QTR393229 RDC393229:RDN393229 RMY393229:RNJ393229 RWU393229:RXF393229 SGQ393229:SHB393229 SQM393229:SQX393229 TAI393229:TAT393229 TKE393229:TKP393229 TUA393229:TUL393229 UDW393229:UEH393229 UNS393229:UOD393229 UXO393229:UXZ393229 VHK393229:VHV393229 VRG393229:VRR393229 WBC393229:WBN393229 WKY393229:WLJ393229 WUU393229:WVF393229 II458765:IT458765 SE458765:SP458765 ACA458765:ACL458765 ALW458765:AMH458765 AVS458765:AWD458765 BFO458765:BFZ458765 BPK458765:BPV458765 BZG458765:BZR458765 CJC458765:CJN458765 CSY458765:CTJ458765 DCU458765:DDF458765 DMQ458765:DNB458765 DWM458765:DWX458765 EGI458765:EGT458765 EQE458765:EQP458765 FAA458765:FAL458765 FJW458765:FKH458765 FTS458765:FUD458765 GDO458765:GDZ458765 GNK458765:GNV458765 GXG458765:GXR458765 HHC458765:HHN458765 HQY458765:HRJ458765 IAU458765:IBF458765 IKQ458765:ILB458765 IUM458765:IUX458765 JEI458765:JET458765 JOE458765:JOP458765 JYA458765:JYL458765 KHW458765:KIH458765 KRS458765:KSD458765 LBO458765:LBZ458765 LLK458765:LLV458765 LVG458765:LVR458765 MFC458765:MFN458765 MOY458765:MPJ458765 MYU458765:MZF458765 NIQ458765:NJB458765 NSM458765:NSX458765 OCI458765:OCT458765 OME458765:OMP458765 OWA458765:OWL458765 PFW458765:PGH458765 PPS458765:PQD458765 PZO458765:PZZ458765 QJK458765:QJV458765 QTG458765:QTR458765 RDC458765:RDN458765 RMY458765:RNJ458765 RWU458765:RXF458765 SGQ458765:SHB458765 SQM458765:SQX458765 TAI458765:TAT458765 TKE458765:TKP458765 TUA458765:TUL458765 UDW458765:UEH458765 UNS458765:UOD458765 UXO458765:UXZ458765 VHK458765:VHV458765 VRG458765:VRR458765 WBC458765:WBN458765 WKY458765:WLJ458765 WUU458765:WVF458765 II524301:IT524301 SE524301:SP524301 ACA524301:ACL524301 ALW524301:AMH524301 AVS524301:AWD524301 BFO524301:BFZ524301 BPK524301:BPV524301 BZG524301:BZR524301 CJC524301:CJN524301 CSY524301:CTJ524301 DCU524301:DDF524301 DMQ524301:DNB524301 DWM524301:DWX524301 EGI524301:EGT524301 EQE524301:EQP524301 FAA524301:FAL524301 FJW524301:FKH524301 FTS524301:FUD524301 GDO524301:GDZ524301 GNK524301:GNV524301 GXG524301:GXR524301 HHC524301:HHN524301 HQY524301:HRJ524301 IAU524301:IBF524301 IKQ524301:ILB524301 IUM524301:IUX524301 JEI524301:JET524301 JOE524301:JOP524301 JYA524301:JYL524301 KHW524301:KIH524301 KRS524301:KSD524301 LBO524301:LBZ524301 LLK524301:LLV524301 LVG524301:LVR524301 MFC524301:MFN524301 MOY524301:MPJ524301 MYU524301:MZF524301 NIQ524301:NJB524301 NSM524301:NSX524301 OCI524301:OCT524301 OME524301:OMP524301 OWA524301:OWL524301 PFW524301:PGH524301 PPS524301:PQD524301 PZO524301:PZZ524301 QJK524301:QJV524301 QTG524301:QTR524301 RDC524301:RDN524301 RMY524301:RNJ524301 RWU524301:RXF524301 SGQ524301:SHB524301 SQM524301:SQX524301 TAI524301:TAT524301 TKE524301:TKP524301 TUA524301:TUL524301 UDW524301:UEH524301 UNS524301:UOD524301 UXO524301:UXZ524301 VHK524301:VHV524301 VRG524301:VRR524301 WBC524301:WBN524301 WKY524301:WLJ524301 WUU524301:WVF524301 II589837:IT589837 SE589837:SP589837 ACA589837:ACL589837 ALW589837:AMH589837 AVS589837:AWD589837 BFO589837:BFZ589837 BPK589837:BPV589837 BZG589837:BZR589837 CJC589837:CJN589837 CSY589837:CTJ589837 DCU589837:DDF589837 DMQ589837:DNB589837 DWM589837:DWX589837 EGI589837:EGT589837 EQE589837:EQP589837 FAA589837:FAL589837 FJW589837:FKH589837 FTS589837:FUD589837 GDO589837:GDZ589837 GNK589837:GNV589837 GXG589837:GXR589837 HHC589837:HHN589837 HQY589837:HRJ589837 IAU589837:IBF589837 IKQ589837:ILB589837 IUM589837:IUX589837 JEI589837:JET589837 JOE589837:JOP589837 JYA589837:JYL589837 KHW589837:KIH589837 KRS589837:KSD589837 LBO589837:LBZ589837 LLK589837:LLV589837 LVG589837:LVR589837 MFC589837:MFN589837 MOY589837:MPJ589837 MYU589837:MZF589837 NIQ589837:NJB589837 NSM589837:NSX589837 OCI589837:OCT589837 OME589837:OMP589837 OWA589837:OWL589837 PFW589837:PGH589837 PPS589837:PQD589837 PZO589837:PZZ589837 QJK589837:QJV589837 QTG589837:QTR589837 RDC589837:RDN589837 RMY589837:RNJ589837 RWU589837:RXF589837 SGQ589837:SHB589837 SQM589837:SQX589837 TAI589837:TAT589837 TKE589837:TKP589837 TUA589837:TUL589837 UDW589837:UEH589837 UNS589837:UOD589837 UXO589837:UXZ589837 VHK589837:VHV589837 VRG589837:VRR589837 WBC589837:WBN589837 WKY589837:WLJ589837 WUU589837:WVF589837 II655373:IT655373 SE655373:SP655373 ACA655373:ACL655373 ALW655373:AMH655373 AVS655373:AWD655373 BFO655373:BFZ655373 BPK655373:BPV655373 BZG655373:BZR655373 CJC655373:CJN655373 CSY655373:CTJ655373 DCU655373:DDF655373 DMQ655373:DNB655373 DWM655373:DWX655373 EGI655373:EGT655373 EQE655373:EQP655373 FAA655373:FAL655373 FJW655373:FKH655373 FTS655373:FUD655373 GDO655373:GDZ655373 GNK655373:GNV655373 GXG655373:GXR655373 HHC655373:HHN655373 HQY655373:HRJ655373 IAU655373:IBF655373 IKQ655373:ILB655373 IUM655373:IUX655373 JEI655373:JET655373 JOE655373:JOP655373 JYA655373:JYL655373 KHW655373:KIH655373 KRS655373:KSD655373 LBO655373:LBZ655373 LLK655373:LLV655373 LVG655373:LVR655373 MFC655373:MFN655373 MOY655373:MPJ655373 MYU655373:MZF655373 NIQ655373:NJB655373 NSM655373:NSX655373 OCI655373:OCT655373 OME655373:OMP655373 OWA655373:OWL655373 PFW655373:PGH655373 PPS655373:PQD655373 PZO655373:PZZ655373 QJK655373:QJV655373 QTG655373:QTR655373 RDC655373:RDN655373 RMY655373:RNJ655373 RWU655373:RXF655373 SGQ655373:SHB655373 SQM655373:SQX655373 TAI655373:TAT655373 TKE655373:TKP655373 TUA655373:TUL655373 UDW655373:UEH655373 UNS655373:UOD655373 UXO655373:UXZ655373 VHK655373:VHV655373 VRG655373:VRR655373 WBC655373:WBN655373 WKY655373:WLJ655373 WUU655373:WVF655373 II720909:IT720909 SE720909:SP720909 ACA720909:ACL720909 ALW720909:AMH720909 AVS720909:AWD720909 BFO720909:BFZ720909 BPK720909:BPV720909 BZG720909:BZR720909 CJC720909:CJN720909 CSY720909:CTJ720909 DCU720909:DDF720909 DMQ720909:DNB720909 DWM720909:DWX720909 EGI720909:EGT720909 EQE720909:EQP720909 FAA720909:FAL720909 FJW720909:FKH720909 FTS720909:FUD720909 GDO720909:GDZ720909 GNK720909:GNV720909 GXG720909:GXR720909 HHC720909:HHN720909 HQY720909:HRJ720909 IAU720909:IBF720909 IKQ720909:ILB720909 IUM720909:IUX720909 JEI720909:JET720909 JOE720909:JOP720909 JYA720909:JYL720909 KHW720909:KIH720909 KRS720909:KSD720909 LBO720909:LBZ720909 LLK720909:LLV720909 LVG720909:LVR720909 MFC720909:MFN720909 MOY720909:MPJ720909 MYU720909:MZF720909 NIQ720909:NJB720909 NSM720909:NSX720909 OCI720909:OCT720909 OME720909:OMP720909 OWA720909:OWL720909 PFW720909:PGH720909 PPS720909:PQD720909 PZO720909:PZZ720909 QJK720909:QJV720909 QTG720909:QTR720909 RDC720909:RDN720909 RMY720909:RNJ720909 RWU720909:RXF720909 SGQ720909:SHB720909 SQM720909:SQX720909 TAI720909:TAT720909 TKE720909:TKP720909 TUA720909:TUL720909 UDW720909:UEH720909 UNS720909:UOD720909 UXO720909:UXZ720909 VHK720909:VHV720909 VRG720909:VRR720909 WBC720909:WBN720909 WKY720909:WLJ720909 WUU720909:WVF720909 II786445:IT786445 SE786445:SP786445 ACA786445:ACL786445 ALW786445:AMH786445 AVS786445:AWD786445 BFO786445:BFZ786445 BPK786445:BPV786445 BZG786445:BZR786445 CJC786445:CJN786445 CSY786445:CTJ786445 DCU786445:DDF786445 DMQ786445:DNB786445 DWM786445:DWX786445 EGI786445:EGT786445 EQE786445:EQP786445 FAA786445:FAL786445 FJW786445:FKH786445 FTS786445:FUD786445 GDO786445:GDZ786445 GNK786445:GNV786445 GXG786445:GXR786445 HHC786445:HHN786445 HQY786445:HRJ786445 IAU786445:IBF786445 IKQ786445:ILB786445 IUM786445:IUX786445 JEI786445:JET786445 JOE786445:JOP786445 JYA786445:JYL786445 KHW786445:KIH786445 KRS786445:KSD786445 LBO786445:LBZ786445 LLK786445:LLV786445 LVG786445:LVR786445 MFC786445:MFN786445 MOY786445:MPJ786445 MYU786445:MZF786445 NIQ786445:NJB786445 NSM786445:NSX786445 OCI786445:OCT786445 OME786445:OMP786445 OWA786445:OWL786445 PFW786445:PGH786445 PPS786445:PQD786445 PZO786445:PZZ786445 QJK786445:QJV786445 QTG786445:QTR786445 RDC786445:RDN786445 RMY786445:RNJ786445 RWU786445:RXF786445 SGQ786445:SHB786445 SQM786445:SQX786445 TAI786445:TAT786445 TKE786445:TKP786445 TUA786445:TUL786445 UDW786445:UEH786445 UNS786445:UOD786445 UXO786445:UXZ786445 VHK786445:VHV786445 VRG786445:VRR786445 WBC786445:WBN786445 WKY786445:WLJ786445 WUU786445:WVF786445 II851981:IT851981 SE851981:SP851981 ACA851981:ACL851981 ALW851981:AMH851981 AVS851981:AWD851981 BFO851981:BFZ851981 BPK851981:BPV851981 BZG851981:BZR851981 CJC851981:CJN851981 CSY851981:CTJ851981 DCU851981:DDF851981 DMQ851981:DNB851981 DWM851981:DWX851981 EGI851981:EGT851981 EQE851981:EQP851981 FAA851981:FAL851981 FJW851981:FKH851981 FTS851981:FUD851981 GDO851981:GDZ851981 GNK851981:GNV851981 GXG851981:GXR851981 HHC851981:HHN851981 HQY851981:HRJ851981 IAU851981:IBF851981 IKQ851981:ILB851981 IUM851981:IUX851981 JEI851981:JET851981 JOE851981:JOP851981 JYA851981:JYL851981 KHW851981:KIH851981 KRS851981:KSD851981 LBO851981:LBZ851981 LLK851981:LLV851981 LVG851981:LVR851981 MFC851981:MFN851981 MOY851981:MPJ851981 MYU851981:MZF851981 NIQ851981:NJB851981 NSM851981:NSX851981 OCI851981:OCT851981 OME851981:OMP851981 OWA851981:OWL851981 PFW851981:PGH851981 PPS851981:PQD851981 PZO851981:PZZ851981 QJK851981:QJV851981 QTG851981:QTR851981 RDC851981:RDN851981 RMY851981:RNJ851981 RWU851981:RXF851981 SGQ851981:SHB851981 SQM851981:SQX851981 TAI851981:TAT851981 TKE851981:TKP851981 TUA851981:TUL851981 UDW851981:UEH851981 UNS851981:UOD851981 UXO851981:UXZ851981 VHK851981:VHV851981 VRG851981:VRR851981 WBC851981:WBN851981 WKY851981:WLJ851981 WUU851981:WVF851981 II917517:IT917517 SE917517:SP917517 ACA917517:ACL917517 ALW917517:AMH917517 AVS917517:AWD917517 BFO917517:BFZ917517 BPK917517:BPV917517 BZG917517:BZR917517 CJC917517:CJN917517 CSY917517:CTJ917517 DCU917517:DDF917517 DMQ917517:DNB917517 DWM917517:DWX917517 EGI917517:EGT917517 EQE917517:EQP917517 FAA917517:FAL917517 FJW917517:FKH917517 FTS917517:FUD917517 GDO917517:GDZ917517 GNK917517:GNV917517 GXG917517:GXR917517 HHC917517:HHN917517 HQY917517:HRJ917517 IAU917517:IBF917517 IKQ917517:ILB917517 IUM917517:IUX917517 JEI917517:JET917517 JOE917517:JOP917517 JYA917517:JYL917517 KHW917517:KIH917517 KRS917517:KSD917517 LBO917517:LBZ917517 LLK917517:LLV917517 LVG917517:LVR917517 MFC917517:MFN917517 MOY917517:MPJ917517 MYU917517:MZF917517 NIQ917517:NJB917517 NSM917517:NSX917517 OCI917517:OCT917517 OME917517:OMP917517 OWA917517:OWL917517 PFW917517:PGH917517 PPS917517:PQD917517 PZO917517:PZZ917517 QJK917517:QJV917517 QTG917517:QTR917517 RDC917517:RDN917517 RMY917517:RNJ917517 RWU917517:RXF917517 SGQ917517:SHB917517 SQM917517:SQX917517 TAI917517:TAT917517 TKE917517:TKP917517 TUA917517:TUL917517 UDW917517:UEH917517 UNS917517:UOD917517 UXO917517:UXZ917517 VHK917517:VHV917517 VRG917517:VRR917517 WBC917517:WBN917517 WKY917517:WLJ917517 WUU917517:WVF917517 II983053:IT983053 SE983053:SP983053 ACA983053:ACL983053 ALW983053:AMH983053 AVS983053:AWD983053 BFO983053:BFZ983053 BPK983053:BPV983053 BZG983053:BZR983053 CJC983053:CJN983053 CSY983053:CTJ983053 DCU983053:DDF983053 DMQ983053:DNB983053 DWM983053:DWX983053 EGI983053:EGT983053 EQE983053:EQP983053 FAA983053:FAL983053 FJW983053:FKH983053 FTS983053:FUD983053 GDO983053:GDZ983053 GNK983053:GNV983053 GXG983053:GXR983053 HHC983053:HHN983053 HQY983053:HRJ983053 IAU983053:IBF983053 IKQ983053:ILB983053 IUM983053:IUX983053 JEI983053:JET983053 JOE983053:JOP983053 JYA983053:JYL983053 KHW983053:KIH983053 KRS983053:KSD983053 LBO983053:LBZ983053 LLK983053:LLV983053 LVG983053:LVR983053 MFC983053:MFN983053 MOY983053:MPJ983053 MYU983053:MZF983053 NIQ983053:NJB983053 NSM983053:NSX983053 OCI983053:OCT983053 OME983053:OMP983053 OWA983053:OWL983053 PFW983053:PGH983053 PPS983053:PQD983053 PZO983053:PZZ983053 QJK983053:QJV983053 QTG983053:QTR983053 RDC983053:RDN983053 RMY983053:RNJ983053 RWU983053:RXF983053 SGQ983053:SHB983053 SQM983053:SQX983053 TAI983053:TAT983053 TKE983053:TKP983053 TUA983053:TUL983053 UDW983053:UEH983053 UNS983053:UOD983053 UXO983053:UXZ983053 VHK983053:VHV983053 VRG983053:VRR983053 WBC983053:WBN983053 WKY983053:WLJ983053 WUU983053:WVF983053 IV65557:JG65557 SR65557:TC65557 ACN65557:ACY65557 AMJ65557:AMU65557 AWF65557:AWQ65557 BGB65557:BGM65557 BPX65557:BQI65557 BZT65557:CAE65557 CJP65557:CKA65557 CTL65557:CTW65557 DDH65557:DDS65557 DND65557:DNO65557 DWZ65557:DXK65557 EGV65557:EHG65557 EQR65557:ERC65557 FAN65557:FAY65557 FKJ65557:FKU65557 FUF65557:FUQ65557 GEB65557:GEM65557 GNX65557:GOI65557 GXT65557:GYE65557 HHP65557:HIA65557 HRL65557:HRW65557 IBH65557:IBS65557 ILD65557:ILO65557 IUZ65557:IVK65557 JEV65557:JFG65557 JOR65557:JPC65557 JYN65557:JYY65557 KIJ65557:KIU65557 KSF65557:KSQ65557 LCB65557:LCM65557 LLX65557:LMI65557 LVT65557:LWE65557 MFP65557:MGA65557 MPL65557:MPW65557 MZH65557:MZS65557 NJD65557:NJO65557 NSZ65557:NTK65557 OCV65557:ODG65557 OMR65557:ONC65557 OWN65557:OWY65557 PGJ65557:PGU65557 PQF65557:PQQ65557 QAB65557:QAM65557 QJX65557:QKI65557 QTT65557:QUE65557 RDP65557:REA65557 RNL65557:RNW65557 RXH65557:RXS65557 SHD65557:SHO65557 SQZ65557:SRK65557 TAV65557:TBG65557 TKR65557:TLC65557 TUN65557:TUY65557 UEJ65557:UEU65557 UOF65557:UOQ65557 UYB65557:UYM65557 VHX65557:VII65557 VRT65557:VSE65557 WBP65557:WCA65557 WLL65557:WLW65557 WVH65557:WVS65557 IV131093:JG131093 SR131093:TC131093 ACN131093:ACY131093 AMJ131093:AMU131093 AWF131093:AWQ131093 BGB131093:BGM131093 BPX131093:BQI131093 BZT131093:CAE131093 CJP131093:CKA131093 CTL131093:CTW131093 DDH131093:DDS131093 DND131093:DNO131093 DWZ131093:DXK131093 EGV131093:EHG131093 EQR131093:ERC131093 FAN131093:FAY131093 FKJ131093:FKU131093 FUF131093:FUQ131093 GEB131093:GEM131093 GNX131093:GOI131093 GXT131093:GYE131093 HHP131093:HIA131093 HRL131093:HRW131093 IBH131093:IBS131093 ILD131093:ILO131093 IUZ131093:IVK131093 JEV131093:JFG131093 JOR131093:JPC131093 JYN131093:JYY131093 KIJ131093:KIU131093 KSF131093:KSQ131093 LCB131093:LCM131093 LLX131093:LMI131093 LVT131093:LWE131093 MFP131093:MGA131093 MPL131093:MPW131093 MZH131093:MZS131093 NJD131093:NJO131093 NSZ131093:NTK131093 OCV131093:ODG131093 OMR131093:ONC131093 OWN131093:OWY131093 PGJ131093:PGU131093 PQF131093:PQQ131093 QAB131093:QAM131093 QJX131093:QKI131093 QTT131093:QUE131093 RDP131093:REA131093 RNL131093:RNW131093 RXH131093:RXS131093 SHD131093:SHO131093 SQZ131093:SRK131093 TAV131093:TBG131093 TKR131093:TLC131093 TUN131093:TUY131093 UEJ131093:UEU131093 UOF131093:UOQ131093 UYB131093:UYM131093 VHX131093:VII131093 VRT131093:VSE131093 WBP131093:WCA131093 WLL131093:WLW131093 WVH131093:WVS131093 IV196629:JG196629 SR196629:TC196629 ACN196629:ACY196629 AMJ196629:AMU196629 AWF196629:AWQ196629 BGB196629:BGM196629 BPX196629:BQI196629 BZT196629:CAE196629 CJP196629:CKA196629 CTL196629:CTW196629 DDH196629:DDS196629 DND196629:DNO196629 DWZ196629:DXK196629 EGV196629:EHG196629 EQR196629:ERC196629 FAN196629:FAY196629 FKJ196629:FKU196629 FUF196629:FUQ196629 GEB196629:GEM196629 GNX196629:GOI196629 GXT196629:GYE196629 HHP196629:HIA196629 HRL196629:HRW196629 IBH196629:IBS196629 ILD196629:ILO196629 IUZ196629:IVK196629 JEV196629:JFG196629 JOR196629:JPC196629 JYN196629:JYY196629 KIJ196629:KIU196629 KSF196629:KSQ196629 LCB196629:LCM196629 LLX196629:LMI196629 LVT196629:LWE196629 MFP196629:MGA196629 MPL196629:MPW196629 MZH196629:MZS196629 NJD196629:NJO196629 NSZ196629:NTK196629 OCV196629:ODG196629 OMR196629:ONC196629 OWN196629:OWY196629 PGJ196629:PGU196629 PQF196629:PQQ196629 QAB196629:QAM196629 QJX196629:QKI196629 QTT196629:QUE196629 RDP196629:REA196629 RNL196629:RNW196629 RXH196629:RXS196629 SHD196629:SHO196629 SQZ196629:SRK196629 TAV196629:TBG196629 TKR196629:TLC196629 TUN196629:TUY196629 UEJ196629:UEU196629 UOF196629:UOQ196629 UYB196629:UYM196629 VHX196629:VII196629 VRT196629:VSE196629 WBP196629:WCA196629 WLL196629:WLW196629 WVH196629:WVS196629 IV262165:JG262165 SR262165:TC262165 ACN262165:ACY262165 AMJ262165:AMU262165 AWF262165:AWQ262165 BGB262165:BGM262165 BPX262165:BQI262165 BZT262165:CAE262165 CJP262165:CKA262165 CTL262165:CTW262165 DDH262165:DDS262165 DND262165:DNO262165 DWZ262165:DXK262165 EGV262165:EHG262165 EQR262165:ERC262165 FAN262165:FAY262165 FKJ262165:FKU262165 FUF262165:FUQ262165 GEB262165:GEM262165 GNX262165:GOI262165 GXT262165:GYE262165 HHP262165:HIA262165 HRL262165:HRW262165 IBH262165:IBS262165 ILD262165:ILO262165 IUZ262165:IVK262165 JEV262165:JFG262165 JOR262165:JPC262165 JYN262165:JYY262165 KIJ262165:KIU262165 KSF262165:KSQ262165 LCB262165:LCM262165 LLX262165:LMI262165 LVT262165:LWE262165 MFP262165:MGA262165 MPL262165:MPW262165 MZH262165:MZS262165 NJD262165:NJO262165 NSZ262165:NTK262165 OCV262165:ODG262165 OMR262165:ONC262165 OWN262165:OWY262165 PGJ262165:PGU262165 PQF262165:PQQ262165 QAB262165:QAM262165 QJX262165:QKI262165 QTT262165:QUE262165 RDP262165:REA262165 RNL262165:RNW262165 RXH262165:RXS262165 SHD262165:SHO262165 SQZ262165:SRK262165 TAV262165:TBG262165 TKR262165:TLC262165 TUN262165:TUY262165 UEJ262165:UEU262165 UOF262165:UOQ262165 UYB262165:UYM262165 VHX262165:VII262165 VRT262165:VSE262165 WBP262165:WCA262165 WLL262165:WLW262165 WVH262165:WVS262165 IV327701:JG327701 SR327701:TC327701 ACN327701:ACY327701 AMJ327701:AMU327701 AWF327701:AWQ327701 BGB327701:BGM327701 BPX327701:BQI327701 BZT327701:CAE327701 CJP327701:CKA327701 CTL327701:CTW327701 DDH327701:DDS327701 DND327701:DNO327701 DWZ327701:DXK327701 EGV327701:EHG327701 EQR327701:ERC327701 FAN327701:FAY327701 FKJ327701:FKU327701 FUF327701:FUQ327701 GEB327701:GEM327701 GNX327701:GOI327701 GXT327701:GYE327701 HHP327701:HIA327701 HRL327701:HRW327701 IBH327701:IBS327701 ILD327701:ILO327701 IUZ327701:IVK327701 JEV327701:JFG327701 JOR327701:JPC327701 JYN327701:JYY327701 KIJ327701:KIU327701 KSF327701:KSQ327701 LCB327701:LCM327701 LLX327701:LMI327701 LVT327701:LWE327701 MFP327701:MGA327701 MPL327701:MPW327701 MZH327701:MZS327701 NJD327701:NJO327701 NSZ327701:NTK327701 OCV327701:ODG327701 OMR327701:ONC327701 OWN327701:OWY327701 PGJ327701:PGU327701 PQF327701:PQQ327701 QAB327701:QAM327701 QJX327701:QKI327701 QTT327701:QUE327701 RDP327701:REA327701 RNL327701:RNW327701 RXH327701:RXS327701 SHD327701:SHO327701 SQZ327701:SRK327701 TAV327701:TBG327701 TKR327701:TLC327701 TUN327701:TUY327701 UEJ327701:UEU327701 UOF327701:UOQ327701 UYB327701:UYM327701 VHX327701:VII327701 VRT327701:VSE327701 WBP327701:WCA327701 WLL327701:WLW327701 WVH327701:WVS327701 IV393237:JG393237 SR393237:TC393237 ACN393237:ACY393237 AMJ393237:AMU393237 AWF393237:AWQ393237 BGB393237:BGM393237 BPX393237:BQI393237 BZT393237:CAE393237 CJP393237:CKA393237 CTL393237:CTW393237 DDH393237:DDS393237 DND393237:DNO393237 DWZ393237:DXK393237 EGV393237:EHG393237 EQR393237:ERC393237 FAN393237:FAY393237 FKJ393237:FKU393237 FUF393237:FUQ393237 GEB393237:GEM393237 GNX393237:GOI393237 GXT393237:GYE393237 HHP393237:HIA393237 HRL393237:HRW393237 IBH393237:IBS393237 ILD393237:ILO393237 IUZ393237:IVK393237 JEV393237:JFG393237 JOR393237:JPC393237 JYN393237:JYY393237 KIJ393237:KIU393237 KSF393237:KSQ393237 LCB393237:LCM393237 LLX393237:LMI393237 LVT393237:LWE393237 MFP393237:MGA393237 MPL393237:MPW393237 MZH393237:MZS393237 NJD393237:NJO393237 NSZ393237:NTK393237 OCV393237:ODG393237 OMR393237:ONC393237 OWN393237:OWY393237 PGJ393237:PGU393237 PQF393237:PQQ393237 QAB393237:QAM393237 QJX393237:QKI393237 QTT393237:QUE393237 RDP393237:REA393237 RNL393237:RNW393237 RXH393237:RXS393237 SHD393237:SHO393237 SQZ393237:SRK393237 TAV393237:TBG393237 TKR393237:TLC393237 TUN393237:TUY393237 UEJ393237:UEU393237 UOF393237:UOQ393237 UYB393237:UYM393237 VHX393237:VII393237 VRT393237:VSE393237 WBP393237:WCA393237 WLL393237:WLW393237 WVH393237:WVS393237 IV458773:JG458773 SR458773:TC458773 ACN458773:ACY458773 AMJ458773:AMU458773 AWF458773:AWQ458773 BGB458773:BGM458773 BPX458773:BQI458773 BZT458773:CAE458773 CJP458773:CKA458773 CTL458773:CTW458773 DDH458773:DDS458773 DND458773:DNO458773 DWZ458773:DXK458773 EGV458773:EHG458773 EQR458773:ERC458773 FAN458773:FAY458773 FKJ458773:FKU458773 FUF458773:FUQ458773 GEB458773:GEM458773 GNX458773:GOI458773 GXT458773:GYE458773 HHP458773:HIA458773 HRL458773:HRW458773 IBH458773:IBS458773 ILD458773:ILO458773 IUZ458773:IVK458773 JEV458773:JFG458773 JOR458773:JPC458773 JYN458773:JYY458773 KIJ458773:KIU458773 KSF458773:KSQ458773 LCB458773:LCM458773 LLX458773:LMI458773 LVT458773:LWE458773 MFP458773:MGA458773 MPL458773:MPW458773 MZH458773:MZS458773 NJD458773:NJO458773 NSZ458773:NTK458773 OCV458773:ODG458773 OMR458773:ONC458773 OWN458773:OWY458773 PGJ458773:PGU458773 PQF458773:PQQ458773 QAB458773:QAM458773 QJX458773:QKI458773 QTT458773:QUE458773 RDP458773:REA458773 RNL458773:RNW458773 RXH458773:RXS458773 SHD458773:SHO458773 SQZ458773:SRK458773 TAV458773:TBG458773 TKR458773:TLC458773 TUN458773:TUY458773 UEJ458773:UEU458773 UOF458773:UOQ458773 UYB458773:UYM458773 VHX458773:VII458773 VRT458773:VSE458773 WBP458773:WCA458773 WLL458773:WLW458773 WVH458773:WVS458773 IV524309:JG524309 SR524309:TC524309 ACN524309:ACY524309 AMJ524309:AMU524309 AWF524309:AWQ524309 BGB524309:BGM524309 BPX524309:BQI524309 BZT524309:CAE524309 CJP524309:CKA524309 CTL524309:CTW524309 DDH524309:DDS524309 DND524309:DNO524309 DWZ524309:DXK524309 EGV524309:EHG524309 EQR524309:ERC524309 FAN524309:FAY524309 FKJ524309:FKU524309 FUF524309:FUQ524309 GEB524309:GEM524309 GNX524309:GOI524309 GXT524309:GYE524309 HHP524309:HIA524309 HRL524309:HRW524309 IBH524309:IBS524309 ILD524309:ILO524309 IUZ524309:IVK524309 JEV524309:JFG524309 JOR524309:JPC524309 JYN524309:JYY524309 KIJ524309:KIU524309 KSF524309:KSQ524309 LCB524309:LCM524309 LLX524309:LMI524309 LVT524309:LWE524309 MFP524309:MGA524309 MPL524309:MPW524309 MZH524309:MZS524309 NJD524309:NJO524309 NSZ524309:NTK524309 OCV524309:ODG524309 OMR524309:ONC524309 OWN524309:OWY524309 PGJ524309:PGU524309 PQF524309:PQQ524309 QAB524309:QAM524309 QJX524309:QKI524309 QTT524309:QUE524309 RDP524309:REA524309 RNL524309:RNW524309 RXH524309:RXS524309 SHD524309:SHO524309 SQZ524309:SRK524309 TAV524309:TBG524309 TKR524309:TLC524309 TUN524309:TUY524309 UEJ524309:UEU524309 UOF524309:UOQ524309 UYB524309:UYM524309 VHX524309:VII524309 VRT524309:VSE524309 WBP524309:WCA524309 WLL524309:WLW524309 WVH524309:WVS524309 IV589845:JG589845 SR589845:TC589845 ACN589845:ACY589845 AMJ589845:AMU589845 AWF589845:AWQ589845 BGB589845:BGM589845 BPX589845:BQI589845 BZT589845:CAE589845 CJP589845:CKA589845 CTL589845:CTW589845 DDH589845:DDS589845 DND589845:DNO589845 DWZ589845:DXK589845 EGV589845:EHG589845 EQR589845:ERC589845 FAN589845:FAY589845 FKJ589845:FKU589845 FUF589845:FUQ589845 GEB589845:GEM589845 GNX589845:GOI589845 GXT589845:GYE589845 HHP589845:HIA589845 HRL589845:HRW589845 IBH589845:IBS589845 ILD589845:ILO589845 IUZ589845:IVK589845 JEV589845:JFG589845 JOR589845:JPC589845 JYN589845:JYY589845 KIJ589845:KIU589845 KSF589845:KSQ589845 LCB589845:LCM589845 LLX589845:LMI589845 LVT589845:LWE589845 MFP589845:MGA589845 MPL589845:MPW589845 MZH589845:MZS589845 NJD589845:NJO589845 NSZ589845:NTK589845 OCV589845:ODG589845 OMR589845:ONC589845 OWN589845:OWY589845 PGJ589845:PGU589845 PQF589845:PQQ589845 QAB589845:QAM589845 QJX589845:QKI589845 QTT589845:QUE589845 RDP589845:REA589845 RNL589845:RNW589845 RXH589845:RXS589845 SHD589845:SHO589845 SQZ589845:SRK589845 TAV589845:TBG589845 TKR589845:TLC589845 TUN589845:TUY589845 UEJ589845:UEU589845 UOF589845:UOQ589845 UYB589845:UYM589845 VHX589845:VII589845 VRT589845:VSE589845 WBP589845:WCA589845 WLL589845:WLW589845 WVH589845:WVS589845 IV655381:JG655381 SR655381:TC655381 ACN655381:ACY655381 AMJ655381:AMU655381 AWF655381:AWQ655381 BGB655381:BGM655381 BPX655381:BQI655381 BZT655381:CAE655381 CJP655381:CKA655381 CTL655381:CTW655381 DDH655381:DDS655381 DND655381:DNO655381 DWZ655381:DXK655381 EGV655381:EHG655381 EQR655381:ERC655381 FAN655381:FAY655381 FKJ655381:FKU655381 FUF655381:FUQ655381 GEB655381:GEM655381 GNX655381:GOI655381 GXT655381:GYE655381 HHP655381:HIA655381 HRL655381:HRW655381 IBH655381:IBS655381 ILD655381:ILO655381 IUZ655381:IVK655381 JEV655381:JFG655381 JOR655381:JPC655381 JYN655381:JYY655381 KIJ655381:KIU655381 KSF655381:KSQ655381 LCB655381:LCM655381 LLX655381:LMI655381 LVT655381:LWE655381 MFP655381:MGA655381 MPL655381:MPW655381 MZH655381:MZS655381 NJD655381:NJO655381 NSZ655381:NTK655381 OCV655381:ODG655381 OMR655381:ONC655381 OWN655381:OWY655381 PGJ655381:PGU655381 PQF655381:PQQ655381 QAB655381:QAM655381 QJX655381:QKI655381 QTT655381:QUE655381 RDP655381:REA655381 RNL655381:RNW655381 RXH655381:RXS655381 SHD655381:SHO655381 SQZ655381:SRK655381 TAV655381:TBG655381 TKR655381:TLC655381 TUN655381:TUY655381 UEJ655381:UEU655381 UOF655381:UOQ655381 UYB655381:UYM655381 VHX655381:VII655381 VRT655381:VSE655381 WBP655381:WCA655381 WLL655381:WLW655381 WVH655381:WVS655381 IV720917:JG720917 SR720917:TC720917 ACN720917:ACY720917 AMJ720917:AMU720917 AWF720917:AWQ720917 BGB720917:BGM720917 BPX720917:BQI720917 BZT720917:CAE720917 CJP720917:CKA720917 CTL720917:CTW720917 DDH720917:DDS720917 DND720917:DNO720917 DWZ720917:DXK720917 EGV720917:EHG720917 EQR720917:ERC720917 FAN720917:FAY720917 FKJ720917:FKU720917 FUF720917:FUQ720917 GEB720917:GEM720917 GNX720917:GOI720917 GXT720917:GYE720917 HHP720917:HIA720917 HRL720917:HRW720917 IBH720917:IBS720917 ILD720917:ILO720917 IUZ720917:IVK720917 JEV720917:JFG720917 JOR720917:JPC720917 JYN720917:JYY720917 KIJ720917:KIU720917 KSF720917:KSQ720917 LCB720917:LCM720917 LLX720917:LMI720917 LVT720917:LWE720917 MFP720917:MGA720917 MPL720917:MPW720917 MZH720917:MZS720917 NJD720917:NJO720917 NSZ720917:NTK720917 OCV720917:ODG720917 OMR720917:ONC720917 OWN720917:OWY720917 PGJ720917:PGU720917 PQF720917:PQQ720917 QAB720917:QAM720917 QJX720917:QKI720917 QTT720917:QUE720917 RDP720917:REA720917 RNL720917:RNW720917 RXH720917:RXS720917 SHD720917:SHO720917 SQZ720917:SRK720917 TAV720917:TBG720917 TKR720917:TLC720917 TUN720917:TUY720917 UEJ720917:UEU720917 UOF720917:UOQ720917 UYB720917:UYM720917 VHX720917:VII720917 VRT720917:VSE720917 WBP720917:WCA720917 WLL720917:WLW720917 WVH720917:WVS720917 IV786453:JG786453 SR786453:TC786453 ACN786453:ACY786453 AMJ786453:AMU786453 AWF786453:AWQ786453 BGB786453:BGM786453 BPX786453:BQI786453 BZT786453:CAE786453 CJP786453:CKA786453 CTL786453:CTW786453 DDH786453:DDS786453 DND786453:DNO786453 DWZ786453:DXK786453 EGV786453:EHG786453 EQR786453:ERC786453 FAN786453:FAY786453 FKJ786453:FKU786453 FUF786453:FUQ786453 GEB786453:GEM786453 GNX786453:GOI786453 GXT786453:GYE786453 HHP786453:HIA786453 HRL786453:HRW786453 IBH786453:IBS786453 ILD786453:ILO786453 IUZ786453:IVK786453 JEV786453:JFG786453 JOR786453:JPC786453 JYN786453:JYY786453 KIJ786453:KIU786453 KSF786453:KSQ786453 LCB786453:LCM786453 LLX786453:LMI786453 LVT786453:LWE786453 MFP786453:MGA786453 MPL786453:MPW786453 MZH786453:MZS786453 NJD786453:NJO786453 NSZ786453:NTK786453 OCV786453:ODG786453 OMR786453:ONC786453 OWN786453:OWY786453 PGJ786453:PGU786453 PQF786453:PQQ786453 QAB786453:QAM786453 QJX786453:QKI786453 QTT786453:QUE786453 RDP786453:REA786453 RNL786453:RNW786453 RXH786453:RXS786453 SHD786453:SHO786453 SQZ786453:SRK786453 TAV786453:TBG786453 TKR786453:TLC786453 TUN786453:TUY786453 UEJ786453:UEU786453 UOF786453:UOQ786453 UYB786453:UYM786453 VHX786453:VII786453 VRT786453:VSE786453 WBP786453:WCA786453 WLL786453:WLW786453 WVH786453:WVS786453 IV851989:JG851989 SR851989:TC851989 ACN851989:ACY851989 AMJ851989:AMU851989 AWF851989:AWQ851989 BGB851989:BGM851989 BPX851989:BQI851989 BZT851989:CAE851989 CJP851989:CKA851989 CTL851989:CTW851989 DDH851989:DDS851989 DND851989:DNO851989 DWZ851989:DXK851989 EGV851989:EHG851989 EQR851989:ERC851989 FAN851989:FAY851989 FKJ851989:FKU851989 FUF851989:FUQ851989 GEB851989:GEM851989 GNX851989:GOI851989 GXT851989:GYE851989 HHP851989:HIA851989 HRL851989:HRW851989 IBH851989:IBS851989 ILD851989:ILO851989 IUZ851989:IVK851989 JEV851989:JFG851989 JOR851989:JPC851989 JYN851989:JYY851989 KIJ851989:KIU851989 KSF851989:KSQ851989 LCB851989:LCM851989 LLX851989:LMI851989 LVT851989:LWE851989 MFP851989:MGA851989 MPL851989:MPW851989 MZH851989:MZS851989 NJD851989:NJO851989 NSZ851989:NTK851989 OCV851989:ODG851989 OMR851989:ONC851989 OWN851989:OWY851989 PGJ851989:PGU851989 PQF851989:PQQ851989 QAB851989:QAM851989 QJX851989:QKI851989 QTT851989:QUE851989 RDP851989:REA851989 RNL851989:RNW851989 RXH851989:RXS851989 SHD851989:SHO851989 SQZ851989:SRK851989 TAV851989:TBG851989 TKR851989:TLC851989 TUN851989:TUY851989 UEJ851989:UEU851989 UOF851989:UOQ851989 UYB851989:UYM851989 VHX851989:VII851989 VRT851989:VSE851989 WBP851989:WCA851989 WLL851989:WLW851989 WVH851989:WVS851989 IV917525:JG917525 SR917525:TC917525 ACN917525:ACY917525 AMJ917525:AMU917525 AWF917525:AWQ917525 BGB917525:BGM917525 BPX917525:BQI917525 BZT917525:CAE917525 CJP917525:CKA917525 CTL917525:CTW917525 DDH917525:DDS917525 DND917525:DNO917525 DWZ917525:DXK917525 EGV917525:EHG917525 EQR917525:ERC917525 FAN917525:FAY917525 FKJ917525:FKU917525 FUF917525:FUQ917525 GEB917525:GEM917525 GNX917525:GOI917525 GXT917525:GYE917525 HHP917525:HIA917525 HRL917525:HRW917525 IBH917525:IBS917525 ILD917525:ILO917525 IUZ917525:IVK917525 JEV917525:JFG917525 JOR917525:JPC917525 JYN917525:JYY917525 KIJ917525:KIU917525 KSF917525:KSQ917525 LCB917525:LCM917525 LLX917525:LMI917525 LVT917525:LWE917525 MFP917525:MGA917525 MPL917525:MPW917525 MZH917525:MZS917525 NJD917525:NJO917525 NSZ917525:NTK917525 OCV917525:ODG917525 OMR917525:ONC917525 OWN917525:OWY917525 PGJ917525:PGU917525 PQF917525:PQQ917525 QAB917525:QAM917525 QJX917525:QKI917525 QTT917525:QUE917525 RDP917525:REA917525 RNL917525:RNW917525 RXH917525:RXS917525 SHD917525:SHO917525 SQZ917525:SRK917525 TAV917525:TBG917525 TKR917525:TLC917525 TUN917525:TUY917525 UEJ917525:UEU917525 UOF917525:UOQ917525 UYB917525:UYM917525 VHX917525:VII917525 VRT917525:VSE917525 WBP917525:WCA917525 WLL917525:WLW917525 WVH917525:WVS917525 IV983061:JG983061 SR983061:TC983061 ACN983061:ACY983061 AMJ983061:AMU983061 AWF983061:AWQ983061 BGB983061:BGM983061 BPX983061:BQI983061 BZT983061:CAE983061 CJP983061:CKA983061 CTL983061:CTW983061 DDH983061:DDS983061 DND983061:DNO983061 DWZ983061:DXK983061 EGV983061:EHG983061 EQR983061:ERC983061 FAN983061:FAY983061 FKJ983061:FKU983061 FUF983061:FUQ983061 GEB983061:GEM983061 GNX983061:GOI983061 GXT983061:GYE983061 HHP983061:HIA983061 HRL983061:HRW983061 IBH983061:IBS983061 ILD983061:ILO983061 IUZ983061:IVK983061 JEV983061:JFG983061 JOR983061:JPC983061 JYN983061:JYY983061 KIJ983061:KIU983061 KSF983061:KSQ983061 LCB983061:LCM983061 LLX983061:LMI983061 LVT983061:LWE983061 MFP983061:MGA983061 MPL983061:MPW983061 MZH983061:MZS983061 NJD983061:NJO983061 NSZ983061:NTK983061 OCV983061:ODG983061 OMR983061:ONC983061 OWN983061:OWY983061 PGJ983061:PGU983061 PQF983061:PQQ983061 QAB983061:QAM983061 QJX983061:QKI983061 QTT983061:QUE983061 RDP983061:REA983061 RNL983061:RNW983061 RXH983061:RXS983061 SHD983061:SHO983061 SQZ983061:SRK983061 TAV983061:TBG983061 TKR983061:TLC983061 TUN983061:TUY983061 UEJ983061:UEU983061 UOF983061:UOQ983061 UYB983061:UYM983061 VHX983061:VII983061 VRT983061:VSE983061 WBP983061:WCA983061 WLL983061:WLW983061 WVH983061:WVS983061 HI65552:HT65552 RE65552:RP65552 ABA65552:ABL65552 AKW65552:ALH65552 AUS65552:AVD65552 BEO65552:BEZ65552 BOK65552:BOV65552 BYG65552:BYR65552 CIC65552:CIN65552 CRY65552:CSJ65552 DBU65552:DCF65552 DLQ65552:DMB65552 DVM65552:DVX65552 EFI65552:EFT65552 EPE65552:EPP65552 EZA65552:EZL65552 FIW65552:FJH65552 FSS65552:FTD65552 GCO65552:GCZ65552 GMK65552:GMV65552 GWG65552:GWR65552 HGC65552:HGN65552 HPY65552:HQJ65552 HZU65552:IAF65552 IJQ65552:IKB65552 ITM65552:ITX65552 JDI65552:JDT65552 JNE65552:JNP65552 JXA65552:JXL65552 KGW65552:KHH65552 KQS65552:KRD65552 LAO65552:LAZ65552 LKK65552:LKV65552 LUG65552:LUR65552 MEC65552:MEN65552 MNY65552:MOJ65552 MXU65552:MYF65552 NHQ65552:NIB65552 NRM65552:NRX65552 OBI65552:OBT65552 OLE65552:OLP65552 OVA65552:OVL65552 PEW65552:PFH65552 POS65552:PPD65552 PYO65552:PYZ65552 QIK65552:QIV65552 QSG65552:QSR65552 RCC65552:RCN65552 RLY65552:RMJ65552 RVU65552:RWF65552 SFQ65552:SGB65552 SPM65552:SPX65552 SZI65552:SZT65552 TJE65552:TJP65552 TTA65552:TTL65552 UCW65552:UDH65552 UMS65552:UND65552 UWO65552:UWZ65552 VGK65552:VGV65552 VQG65552:VQR65552 WAC65552:WAN65552 WJY65552:WKJ65552 WTU65552:WUF65552 HI131088:HT131088 RE131088:RP131088 ABA131088:ABL131088 AKW131088:ALH131088 AUS131088:AVD131088 BEO131088:BEZ131088 BOK131088:BOV131088 BYG131088:BYR131088 CIC131088:CIN131088 CRY131088:CSJ131088 DBU131088:DCF131088 DLQ131088:DMB131088 DVM131088:DVX131088 EFI131088:EFT131088 EPE131088:EPP131088 EZA131088:EZL131088 FIW131088:FJH131088 FSS131088:FTD131088 GCO131088:GCZ131088 GMK131088:GMV131088 GWG131088:GWR131088 HGC131088:HGN131088 HPY131088:HQJ131088 HZU131088:IAF131088 IJQ131088:IKB131088 ITM131088:ITX131088 JDI131088:JDT131088 JNE131088:JNP131088 JXA131088:JXL131088 KGW131088:KHH131088 KQS131088:KRD131088 LAO131088:LAZ131088 LKK131088:LKV131088 LUG131088:LUR131088 MEC131088:MEN131088 MNY131088:MOJ131088 MXU131088:MYF131088 NHQ131088:NIB131088 NRM131088:NRX131088 OBI131088:OBT131088 OLE131088:OLP131088 OVA131088:OVL131088 PEW131088:PFH131088 POS131088:PPD131088 PYO131088:PYZ131088 QIK131088:QIV131088 QSG131088:QSR131088 RCC131088:RCN131088 RLY131088:RMJ131088 RVU131088:RWF131088 SFQ131088:SGB131088 SPM131088:SPX131088 SZI131088:SZT131088 TJE131088:TJP131088 TTA131088:TTL131088 UCW131088:UDH131088 UMS131088:UND131088 UWO131088:UWZ131088 VGK131088:VGV131088 VQG131088:VQR131088 WAC131088:WAN131088 WJY131088:WKJ131088 WTU131088:WUF131088 HI196624:HT196624 RE196624:RP196624 ABA196624:ABL196624 AKW196624:ALH196624 AUS196624:AVD196624 BEO196624:BEZ196624 BOK196624:BOV196624 BYG196624:BYR196624 CIC196624:CIN196624 CRY196624:CSJ196624 DBU196624:DCF196624 DLQ196624:DMB196624 DVM196624:DVX196624 EFI196624:EFT196624 EPE196624:EPP196624 EZA196624:EZL196624 FIW196624:FJH196624 FSS196624:FTD196624 GCO196624:GCZ196624 GMK196624:GMV196624 GWG196624:GWR196624 HGC196624:HGN196624 HPY196624:HQJ196624 HZU196624:IAF196624 IJQ196624:IKB196624 ITM196624:ITX196624 JDI196624:JDT196624 JNE196624:JNP196624 JXA196624:JXL196624 KGW196624:KHH196624 KQS196624:KRD196624 LAO196624:LAZ196624 LKK196624:LKV196624 LUG196624:LUR196624 MEC196624:MEN196624 MNY196624:MOJ196624 MXU196624:MYF196624 NHQ196624:NIB196624 NRM196624:NRX196624 OBI196624:OBT196624 OLE196624:OLP196624 OVA196624:OVL196624 PEW196624:PFH196624 POS196624:PPD196624 PYO196624:PYZ196624 QIK196624:QIV196624 QSG196624:QSR196624 RCC196624:RCN196624 RLY196624:RMJ196624 RVU196624:RWF196624 SFQ196624:SGB196624 SPM196624:SPX196624 SZI196624:SZT196624 TJE196624:TJP196624 TTA196624:TTL196624 UCW196624:UDH196624 UMS196624:UND196624 UWO196624:UWZ196624 VGK196624:VGV196624 VQG196624:VQR196624 WAC196624:WAN196624 WJY196624:WKJ196624 WTU196624:WUF196624 HI262160:HT262160 RE262160:RP262160 ABA262160:ABL262160 AKW262160:ALH262160 AUS262160:AVD262160 BEO262160:BEZ262160 BOK262160:BOV262160 BYG262160:BYR262160 CIC262160:CIN262160 CRY262160:CSJ262160 DBU262160:DCF262160 DLQ262160:DMB262160 DVM262160:DVX262160 EFI262160:EFT262160 EPE262160:EPP262160 EZA262160:EZL262160 FIW262160:FJH262160 FSS262160:FTD262160 GCO262160:GCZ262160 GMK262160:GMV262160 GWG262160:GWR262160 HGC262160:HGN262160 HPY262160:HQJ262160 HZU262160:IAF262160 IJQ262160:IKB262160 ITM262160:ITX262160 JDI262160:JDT262160 JNE262160:JNP262160 JXA262160:JXL262160 KGW262160:KHH262160 KQS262160:KRD262160 LAO262160:LAZ262160 LKK262160:LKV262160 LUG262160:LUR262160 MEC262160:MEN262160 MNY262160:MOJ262160 MXU262160:MYF262160 NHQ262160:NIB262160 NRM262160:NRX262160 OBI262160:OBT262160 OLE262160:OLP262160 OVA262160:OVL262160 PEW262160:PFH262160 POS262160:PPD262160 PYO262160:PYZ262160 QIK262160:QIV262160 QSG262160:QSR262160 RCC262160:RCN262160 RLY262160:RMJ262160 RVU262160:RWF262160 SFQ262160:SGB262160 SPM262160:SPX262160 SZI262160:SZT262160 TJE262160:TJP262160 TTA262160:TTL262160 UCW262160:UDH262160 UMS262160:UND262160 UWO262160:UWZ262160 VGK262160:VGV262160 VQG262160:VQR262160 WAC262160:WAN262160 WJY262160:WKJ262160 WTU262160:WUF262160 HI327696:HT327696 RE327696:RP327696 ABA327696:ABL327696 AKW327696:ALH327696 AUS327696:AVD327696 BEO327696:BEZ327696 BOK327696:BOV327696 BYG327696:BYR327696 CIC327696:CIN327696 CRY327696:CSJ327696 DBU327696:DCF327696 DLQ327696:DMB327696 DVM327696:DVX327696 EFI327696:EFT327696 EPE327696:EPP327696 EZA327696:EZL327696 FIW327696:FJH327696 FSS327696:FTD327696 GCO327696:GCZ327696 GMK327696:GMV327696 GWG327696:GWR327696 HGC327696:HGN327696 HPY327696:HQJ327696 HZU327696:IAF327696 IJQ327696:IKB327696 ITM327696:ITX327696 JDI327696:JDT327696 JNE327696:JNP327696 JXA327696:JXL327696 KGW327696:KHH327696 KQS327696:KRD327696 LAO327696:LAZ327696 LKK327696:LKV327696 LUG327696:LUR327696 MEC327696:MEN327696 MNY327696:MOJ327696 MXU327696:MYF327696 NHQ327696:NIB327696 NRM327696:NRX327696 OBI327696:OBT327696 OLE327696:OLP327696 OVA327696:OVL327696 PEW327696:PFH327696 POS327696:PPD327696 PYO327696:PYZ327696 QIK327696:QIV327696 QSG327696:QSR327696 RCC327696:RCN327696 RLY327696:RMJ327696 RVU327696:RWF327696 SFQ327696:SGB327696 SPM327696:SPX327696 SZI327696:SZT327696 TJE327696:TJP327696 TTA327696:TTL327696 UCW327696:UDH327696 UMS327696:UND327696 UWO327696:UWZ327696 VGK327696:VGV327696 VQG327696:VQR327696 WAC327696:WAN327696 WJY327696:WKJ327696 WTU327696:WUF327696 HI393232:HT393232 RE393232:RP393232 ABA393232:ABL393232 AKW393232:ALH393232 AUS393232:AVD393232 BEO393232:BEZ393232 BOK393232:BOV393232 BYG393232:BYR393232 CIC393232:CIN393232 CRY393232:CSJ393232 DBU393232:DCF393232 DLQ393232:DMB393232 DVM393232:DVX393232 EFI393232:EFT393232 EPE393232:EPP393232 EZA393232:EZL393232 FIW393232:FJH393232 FSS393232:FTD393232 GCO393232:GCZ393232 GMK393232:GMV393232 GWG393232:GWR393232 HGC393232:HGN393232 HPY393232:HQJ393232 HZU393232:IAF393232 IJQ393232:IKB393232 ITM393232:ITX393232 JDI393232:JDT393232 JNE393232:JNP393232 JXA393232:JXL393232 KGW393232:KHH393232 KQS393232:KRD393232 LAO393232:LAZ393232 LKK393232:LKV393232 LUG393232:LUR393232 MEC393232:MEN393232 MNY393232:MOJ393232 MXU393232:MYF393232 NHQ393232:NIB393232 NRM393232:NRX393232 OBI393232:OBT393232 OLE393232:OLP393232 OVA393232:OVL393232 PEW393232:PFH393232 POS393232:PPD393232 PYO393232:PYZ393232 QIK393232:QIV393232 QSG393232:QSR393232 RCC393232:RCN393232 RLY393232:RMJ393232 RVU393232:RWF393232 SFQ393232:SGB393232 SPM393232:SPX393232 SZI393232:SZT393232 TJE393232:TJP393232 TTA393232:TTL393232 UCW393232:UDH393232 UMS393232:UND393232 UWO393232:UWZ393232 VGK393232:VGV393232 VQG393232:VQR393232 WAC393232:WAN393232 WJY393232:WKJ393232 WTU393232:WUF393232 HI458768:HT458768 RE458768:RP458768 ABA458768:ABL458768 AKW458768:ALH458768 AUS458768:AVD458768 BEO458768:BEZ458768 BOK458768:BOV458768 BYG458768:BYR458768 CIC458768:CIN458768 CRY458768:CSJ458768 DBU458768:DCF458768 DLQ458768:DMB458768 DVM458768:DVX458768 EFI458768:EFT458768 EPE458768:EPP458768 EZA458768:EZL458768 FIW458768:FJH458768 FSS458768:FTD458768 GCO458768:GCZ458768 GMK458768:GMV458768 GWG458768:GWR458768 HGC458768:HGN458768 HPY458768:HQJ458768 HZU458768:IAF458768 IJQ458768:IKB458768 ITM458768:ITX458768 JDI458768:JDT458768 JNE458768:JNP458768 JXA458768:JXL458768 KGW458768:KHH458768 KQS458768:KRD458768 LAO458768:LAZ458768 LKK458768:LKV458768 LUG458768:LUR458768 MEC458768:MEN458768 MNY458768:MOJ458768 MXU458768:MYF458768 NHQ458768:NIB458768 NRM458768:NRX458768 OBI458768:OBT458768 OLE458768:OLP458768 OVA458768:OVL458768 PEW458768:PFH458768 POS458768:PPD458768 PYO458768:PYZ458768 QIK458768:QIV458768 QSG458768:QSR458768 RCC458768:RCN458768 RLY458768:RMJ458768 RVU458768:RWF458768 SFQ458768:SGB458768 SPM458768:SPX458768 SZI458768:SZT458768 TJE458768:TJP458768 TTA458768:TTL458768 UCW458768:UDH458768 UMS458768:UND458768 UWO458768:UWZ458768 VGK458768:VGV458768 VQG458768:VQR458768 WAC458768:WAN458768 WJY458768:WKJ458768 WTU458768:WUF458768 HI524304:HT524304 RE524304:RP524304 ABA524304:ABL524304 AKW524304:ALH524304 AUS524304:AVD524304 BEO524304:BEZ524304 BOK524304:BOV524304 BYG524304:BYR524304 CIC524304:CIN524304 CRY524304:CSJ524304 DBU524304:DCF524304 DLQ524304:DMB524304 DVM524304:DVX524304 EFI524304:EFT524304 EPE524304:EPP524304 EZA524304:EZL524304 FIW524304:FJH524304 FSS524304:FTD524304 GCO524304:GCZ524304 GMK524304:GMV524304 GWG524304:GWR524304 HGC524304:HGN524304 HPY524304:HQJ524304 HZU524304:IAF524304 IJQ524304:IKB524304 ITM524304:ITX524304 JDI524304:JDT524304 JNE524304:JNP524304 JXA524304:JXL524304 KGW524304:KHH524304 KQS524304:KRD524304 LAO524304:LAZ524304 LKK524304:LKV524304 LUG524304:LUR524304 MEC524304:MEN524304 MNY524304:MOJ524304 MXU524304:MYF524304 NHQ524304:NIB524304 NRM524304:NRX524304 OBI524304:OBT524304 OLE524304:OLP524304 OVA524304:OVL524304 PEW524304:PFH524304 POS524304:PPD524304 PYO524304:PYZ524304 QIK524304:QIV524304 QSG524304:QSR524304 RCC524304:RCN524304 RLY524304:RMJ524304 RVU524304:RWF524304 SFQ524304:SGB524304 SPM524304:SPX524304 SZI524304:SZT524304 TJE524304:TJP524304 TTA524304:TTL524304 UCW524304:UDH524304 UMS524304:UND524304 UWO524304:UWZ524304 VGK524304:VGV524304 VQG524304:VQR524304 WAC524304:WAN524304 WJY524304:WKJ524304 WTU524304:WUF524304 HI589840:HT589840 RE589840:RP589840 ABA589840:ABL589840 AKW589840:ALH589840 AUS589840:AVD589840 BEO589840:BEZ589840 BOK589840:BOV589840 BYG589840:BYR589840 CIC589840:CIN589840 CRY589840:CSJ589840 DBU589840:DCF589840 DLQ589840:DMB589840 DVM589840:DVX589840 EFI589840:EFT589840 EPE589840:EPP589840 EZA589840:EZL589840 FIW589840:FJH589840 FSS589840:FTD589840 GCO589840:GCZ589840 GMK589840:GMV589840 GWG589840:GWR589840 HGC589840:HGN589840 HPY589840:HQJ589840 HZU589840:IAF589840 IJQ589840:IKB589840 ITM589840:ITX589840 JDI589840:JDT589840 JNE589840:JNP589840 JXA589840:JXL589840 KGW589840:KHH589840 KQS589840:KRD589840 LAO589840:LAZ589840 LKK589840:LKV589840 LUG589840:LUR589840 MEC589840:MEN589840 MNY589840:MOJ589840 MXU589840:MYF589840 NHQ589840:NIB589840 NRM589840:NRX589840 OBI589840:OBT589840 OLE589840:OLP589840 OVA589840:OVL589840 PEW589840:PFH589840 POS589840:PPD589840 PYO589840:PYZ589840 QIK589840:QIV589840 QSG589840:QSR589840 RCC589840:RCN589840 RLY589840:RMJ589840 RVU589840:RWF589840 SFQ589840:SGB589840 SPM589840:SPX589840 SZI589840:SZT589840 TJE589840:TJP589840 TTA589840:TTL589840 UCW589840:UDH589840 UMS589840:UND589840 UWO589840:UWZ589840 VGK589840:VGV589840 VQG589840:VQR589840 WAC589840:WAN589840 WJY589840:WKJ589840 WTU589840:WUF589840 HI655376:HT655376 RE655376:RP655376 ABA655376:ABL655376 AKW655376:ALH655376 AUS655376:AVD655376 BEO655376:BEZ655376 BOK655376:BOV655376 BYG655376:BYR655376 CIC655376:CIN655376 CRY655376:CSJ655376 DBU655376:DCF655376 DLQ655376:DMB655376 DVM655376:DVX655376 EFI655376:EFT655376 EPE655376:EPP655376 EZA655376:EZL655376 FIW655376:FJH655376 FSS655376:FTD655376 GCO655376:GCZ655376 GMK655376:GMV655376 GWG655376:GWR655376 HGC655376:HGN655376 HPY655376:HQJ655376 HZU655376:IAF655376 IJQ655376:IKB655376 ITM655376:ITX655376 JDI655376:JDT655376 JNE655376:JNP655376 JXA655376:JXL655376 KGW655376:KHH655376 KQS655376:KRD655376 LAO655376:LAZ655376 LKK655376:LKV655376 LUG655376:LUR655376 MEC655376:MEN655376 MNY655376:MOJ655376 MXU655376:MYF655376 NHQ655376:NIB655376 NRM655376:NRX655376 OBI655376:OBT655376 OLE655376:OLP655376 OVA655376:OVL655376 PEW655376:PFH655376 POS655376:PPD655376 PYO655376:PYZ655376 QIK655376:QIV655376 QSG655376:QSR655376 RCC655376:RCN655376 RLY655376:RMJ655376 RVU655376:RWF655376 SFQ655376:SGB655376 SPM655376:SPX655376 SZI655376:SZT655376 TJE655376:TJP655376 TTA655376:TTL655376 UCW655376:UDH655376 UMS655376:UND655376 UWO655376:UWZ655376 VGK655376:VGV655376 VQG655376:VQR655376 WAC655376:WAN655376 WJY655376:WKJ655376 WTU655376:WUF655376 HI720912:HT720912 RE720912:RP720912 ABA720912:ABL720912 AKW720912:ALH720912 AUS720912:AVD720912 BEO720912:BEZ720912 BOK720912:BOV720912 BYG720912:BYR720912 CIC720912:CIN720912 CRY720912:CSJ720912 DBU720912:DCF720912 DLQ720912:DMB720912 DVM720912:DVX720912 EFI720912:EFT720912 EPE720912:EPP720912 EZA720912:EZL720912 FIW720912:FJH720912 FSS720912:FTD720912 GCO720912:GCZ720912 GMK720912:GMV720912 GWG720912:GWR720912 HGC720912:HGN720912 HPY720912:HQJ720912 HZU720912:IAF720912 IJQ720912:IKB720912 ITM720912:ITX720912 JDI720912:JDT720912 JNE720912:JNP720912 JXA720912:JXL720912 KGW720912:KHH720912 KQS720912:KRD720912 LAO720912:LAZ720912 LKK720912:LKV720912 LUG720912:LUR720912 MEC720912:MEN720912 MNY720912:MOJ720912 MXU720912:MYF720912 NHQ720912:NIB720912 NRM720912:NRX720912 OBI720912:OBT720912 OLE720912:OLP720912 OVA720912:OVL720912 PEW720912:PFH720912 POS720912:PPD720912 PYO720912:PYZ720912 QIK720912:QIV720912 QSG720912:QSR720912 RCC720912:RCN720912 RLY720912:RMJ720912 RVU720912:RWF720912 SFQ720912:SGB720912 SPM720912:SPX720912 SZI720912:SZT720912 TJE720912:TJP720912 TTA720912:TTL720912 UCW720912:UDH720912 UMS720912:UND720912 UWO720912:UWZ720912 VGK720912:VGV720912 VQG720912:VQR720912 WAC720912:WAN720912 WJY720912:WKJ720912 WTU720912:WUF720912 HI786448:HT786448 RE786448:RP786448 ABA786448:ABL786448 AKW786448:ALH786448 AUS786448:AVD786448 BEO786448:BEZ786448 BOK786448:BOV786448 BYG786448:BYR786448 CIC786448:CIN786448 CRY786448:CSJ786448 DBU786448:DCF786448 DLQ786448:DMB786448 DVM786448:DVX786448 EFI786448:EFT786448 EPE786448:EPP786448 EZA786448:EZL786448 FIW786448:FJH786448 FSS786448:FTD786448 GCO786448:GCZ786448 GMK786448:GMV786448 GWG786448:GWR786448 HGC786448:HGN786448 HPY786448:HQJ786448 HZU786448:IAF786448 IJQ786448:IKB786448 ITM786448:ITX786448 JDI786448:JDT786448 JNE786448:JNP786448 JXA786448:JXL786448 KGW786448:KHH786448 KQS786448:KRD786448 LAO786448:LAZ786448 LKK786448:LKV786448 LUG786448:LUR786448 MEC786448:MEN786448 MNY786448:MOJ786448 MXU786448:MYF786448 NHQ786448:NIB786448 NRM786448:NRX786448 OBI786448:OBT786448 OLE786448:OLP786448 OVA786448:OVL786448 PEW786448:PFH786448 POS786448:PPD786448 PYO786448:PYZ786448 QIK786448:QIV786448 QSG786448:QSR786448 RCC786448:RCN786448 RLY786448:RMJ786448 RVU786448:RWF786448 SFQ786448:SGB786448 SPM786448:SPX786448 SZI786448:SZT786448 TJE786448:TJP786448 TTA786448:TTL786448 UCW786448:UDH786448 UMS786448:UND786448 UWO786448:UWZ786448 VGK786448:VGV786448 VQG786448:VQR786448 WAC786448:WAN786448 WJY786448:WKJ786448 WTU786448:WUF786448 HI851984:HT851984 RE851984:RP851984 ABA851984:ABL851984 AKW851984:ALH851984 AUS851984:AVD851984 BEO851984:BEZ851984 BOK851984:BOV851984 BYG851984:BYR851984 CIC851984:CIN851984 CRY851984:CSJ851984 DBU851984:DCF851984 DLQ851984:DMB851984 DVM851984:DVX851984 EFI851984:EFT851984 EPE851984:EPP851984 EZA851984:EZL851984 FIW851984:FJH851984 FSS851984:FTD851984 GCO851984:GCZ851984 GMK851984:GMV851984 GWG851984:GWR851984 HGC851984:HGN851984 HPY851984:HQJ851984 HZU851984:IAF851984 IJQ851984:IKB851984 ITM851984:ITX851984 JDI851984:JDT851984 JNE851984:JNP851984 JXA851984:JXL851984 KGW851984:KHH851984 KQS851984:KRD851984 LAO851984:LAZ851984 LKK851984:LKV851984 LUG851984:LUR851984 MEC851984:MEN851984 MNY851984:MOJ851984 MXU851984:MYF851984 NHQ851984:NIB851984 NRM851984:NRX851984 OBI851984:OBT851984 OLE851984:OLP851984 OVA851984:OVL851984 PEW851984:PFH851984 POS851984:PPD851984 PYO851984:PYZ851984 QIK851984:QIV851984 QSG851984:QSR851984 RCC851984:RCN851984 RLY851984:RMJ851984 RVU851984:RWF851984 SFQ851984:SGB851984 SPM851984:SPX851984 SZI851984:SZT851984 TJE851984:TJP851984 TTA851984:TTL851984 UCW851984:UDH851984 UMS851984:UND851984 UWO851984:UWZ851984 VGK851984:VGV851984 VQG851984:VQR851984 WAC851984:WAN851984 WJY851984:WKJ851984 WTU851984:WUF851984 HI917520:HT917520 RE917520:RP917520 ABA917520:ABL917520 AKW917520:ALH917520 AUS917520:AVD917520 BEO917520:BEZ917520 BOK917520:BOV917520 BYG917520:BYR917520 CIC917520:CIN917520 CRY917520:CSJ917520 DBU917520:DCF917520 DLQ917520:DMB917520 DVM917520:DVX917520 EFI917520:EFT917520 EPE917520:EPP917520 EZA917520:EZL917520 FIW917520:FJH917520 FSS917520:FTD917520 GCO917520:GCZ917520 GMK917520:GMV917520 GWG917520:GWR917520 HGC917520:HGN917520 HPY917520:HQJ917520 HZU917520:IAF917520 IJQ917520:IKB917520 ITM917520:ITX917520 JDI917520:JDT917520 JNE917520:JNP917520 JXA917520:JXL917520 KGW917520:KHH917520 KQS917520:KRD917520 LAO917520:LAZ917520 LKK917520:LKV917520 LUG917520:LUR917520 MEC917520:MEN917520 MNY917520:MOJ917520 MXU917520:MYF917520 NHQ917520:NIB917520 NRM917520:NRX917520 OBI917520:OBT917520 OLE917520:OLP917520 OVA917520:OVL917520 PEW917520:PFH917520 POS917520:PPD917520 PYO917520:PYZ917520 QIK917520:QIV917520 QSG917520:QSR917520 RCC917520:RCN917520 RLY917520:RMJ917520 RVU917520:RWF917520 SFQ917520:SGB917520 SPM917520:SPX917520 SZI917520:SZT917520 TJE917520:TJP917520 TTA917520:TTL917520 UCW917520:UDH917520 UMS917520:UND917520 UWO917520:UWZ917520 VGK917520:VGV917520 VQG917520:VQR917520 WAC917520:WAN917520 WJY917520:WKJ917520 WTU917520:WUF917520 HI983056:HT983056 RE983056:RP983056 ABA983056:ABL983056 AKW983056:ALH983056 AUS983056:AVD983056 BEO983056:BEZ983056 BOK983056:BOV983056 BYG983056:BYR983056 CIC983056:CIN983056 CRY983056:CSJ983056 DBU983056:DCF983056 DLQ983056:DMB983056 DVM983056:DVX983056 EFI983056:EFT983056 EPE983056:EPP983056 EZA983056:EZL983056 FIW983056:FJH983056 FSS983056:FTD983056 GCO983056:GCZ983056 GMK983056:GMV983056 GWG983056:GWR983056 HGC983056:HGN983056 HPY983056:HQJ983056 HZU983056:IAF983056 IJQ983056:IKB983056 ITM983056:ITX983056 JDI983056:JDT983056 JNE983056:JNP983056 JXA983056:JXL983056 KGW983056:KHH983056 KQS983056:KRD983056 LAO983056:LAZ983056 LKK983056:LKV983056 LUG983056:LUR983056 MEC983056:MEN983056 MNY983056:MOJ983056 MXU983056:MYF983056 NHQ983056:NIB983056 NRM983056:NRX983056 OBI983056:OBT983056 OLE983056:OLP983056 OVA983056:OVL983056 PEW983056:PFH983056 POS983056:PPD983056 PYO983056:PYZ983056 QIK983056:QIV983056 QSG983056:QSR983056 RCC983056:RCN983056 RLY983056:RMJ983056 RVU983056:RWF983056 SFQ983056:SGB983056 SPM983056:SPX983056 SZI983056:SZT983056 TJE983056:TJP983056 TTA983056:TTL983056 UCW983056:UDH983056 UMS983056:UND983056 UWO983056:UWZ983056 VGK983056:VGV983056 VQG983056:VQR983056 WAC983056:WAN983056 WJY983056:WKJ983056 WTU983056:WUF983056 HI65556:HT65556 RE65556:RP65556 ABA65556:ABL65556 AKW65556:ALH65556 AUS65556:AVD65556 BEO65556:BEZ65556 BOK65556:BOV65556 BYG65556:BYR65556 CIC65556:CIN65556 CRY65556:CSJ65556 DBU65556:DCF65556 DLQ65556:DMB65556 DVM65556:DVX65556 EFI65556:EFT65556 EPE65556:EPP65556 EZA65556:EZL65556 FIW65556:FJH65556 FSS65556:FTD65556 GCO65556:GCZ65556 GMK65556:GMV65556 GWG65556:GWR65556 HGC65556:HGN65556 HPY65556:HQJ65556 HZU65556:IAF65556 IJQ65556:IKB65556 ITM65556:ITX65556 JDI65556:JDT65556 JNE65556:JNP65556 JXA65556:JXL65556 KGW65556:KHH65556 KQS65556:KRD65556 LAO65556:LAZ65556 LKK65556:LKV65556 LUG65556:LUR65556 MEC65556:MEN65556 MNY65556:MOJ65556 MXU65556:MYF65556 NHQ65556:NIB65556 NRM65556:NRX65556 OBI65556:OBT65556 OLE65556:OLP65556 OVA65556:OVL65556 PEW65556:PFH65556 POS65556:PPD65556 PYO65556:PYZ65556 QIK65556:QIV65556 QSG65556:QSR65556 RCC65556:RCN65556 RLY65556:RMJ65556 RVU65556:RWF65556 SFQ65556:SGB65556 SPM65556:SPX65556 SZI65556:SZT65556 TJE65556:TJP65556 TTA65556:TTL65556 UCW65556:UDH65556 UMS65556:UND65556 UWO65556:UWZ65556 VGK65556:VGV65556 VQG65556:VQR65556 WAC65556:WAN65556 WJY65556:WKJ65556 WTU65556:WUF65556 HI131092:HT131092 RE131092:RP131092 ABA131092:ABL131092 AKW131092:ALH131092 AUS131092:AVD131092 BEO131092:BEZ131092 BOK131092:BOV131092 BYG131092:BYR131092 CIC131092:CIN131092 CRY131092:CSJ131092 DBU131092:DCF131092 DLQ131092:DMB131092 DVM131092:DVX131092 EFI131092:EFT131092 EPE131092:EPP131092 EZA131092:EZL131092 FIW131092:FJH131092 FSS131092:FTD131092 GCO131092:GCZ131092 GMK131092:GMV131092 GWG131092:GWR131092 HGC131092:HGN131092 HPY131092:HQJ131092 HZU131092:IAF131092 IJQ131092:IKB131092 ITM131092:ITX131092 JDI131092:JDT131092 JNE131092:JNP131092 JXA131092:JXL131092 KGW131092:KHH131092 KQS131092:KRD131092 LAO131092:LAZ131092 LKK131092:LKV131092 LUG131092:LUR131092 MEC131092:MEN131092 MNY131092:MOJ131092 MXU131092:MYF131092 NHQ131092:NIB131092 NRM131092:NRX131092 OBI131092:OBT131092 OLE131092:OLP131092 OVA131092:OVL131092 PEW131092:PFH131092 POS131092:PPD131092 PYO131092:PYZ131092 QIK131092:QIV131092 QSG131092:QSR131092 RCC131092:RCN131092 RLY131092:RMJ131092 RVU131092:RWF131092 SFQ131092:SGB131092 SPM131092:SPX131092 SZI131092:SZT131092 TJE131092:TJP131092 TTA131092:TTL131092 UCW131092:UDH131092 UMS131092:UND131092 UWO131092:UWZ131092 VGK131092:VGV131092 VQG131092:VQR131092 WAC131092:WAN131092 WJY131092:WKJ131092 WTU131092:WUF131092 HI196628:HT196628 RE196628:RP196628 ABA196628:ABL196628 AKW196628:ALH196628 AUS196628:AVD196628 BEO196628:BEZ196628 BOK196628:BOV196628 BYG196628:BYR196628 CIC196628:CIN196628 CRY196628:CSJ196628 DBU196628:DCF196628 DLQ196628:DMB196628 DVM196628:DVX196628 EFI196628:EFT196628 EPE196628:EPP196628 EZA196628:EZL196628 FIW196628:FJH196628 FSS196628:FTD196628 GCO196628:GCZ196628 GMK196628:GMV196628 GWG196628:GWR196628 HGC196628:HGN196628 HPY196628:HQJ196628 HZU196628:IAF196628 IJQ196628:IKB196628 ITM196628:ITX196628 JDI196628:JDT196628 JNE196628:JNP196628 JXA196628:JXL196628 KGW196628:KHH196628 KQS196628:KRD196628 LAO196628:LAZ196628 LKK196628:LKV196628 LUG196628:LUR196628 MEC196628:MEN196628 MNY196628:MOJ196628 MXU196628:MYF196628 NHQ196628:NIB196628 NRM196628:NRX196628 OBI196628:OBT196628 OLE196628:OLP196628 OVA196628:OVL196628 PEW196628:PFH196628 POS196628:PPD196628 PYO196628:PYZ196628 QIK196628:QIV196628 QSG196628:QSR196628 RCC196628:RCN196628 RLY196628:RMJ196628 RVU196628:RWF196628 SFQ196628:SGB196628 SPM196628:SPX196628 SZI196628:SZT196628 TJE196628:TJP196628 TTA196628:TTL196628 UCW196628:UDH196628 UMS196628:UND196628 UWO196628:UWZ196628 VGK196628:VGV196628 VQG196628:VQR196628 WAC196628:WAN196628 WJY196628:WKJ196628 WTU196628:WUF196628 HI262164:HT262164 RE262164:RP262164 ABA262164:ABL262164 AKW262164:ALH262164 AUS262164:AVD262164 BEO262164:BEZ262164 BOK262164:BOV262164 BYG262164:BYR262164 CIC262164:CIN262164 CRY262164:CSJ262164 DBU262164:DCF262164 DLQ262164:DMB262164 DVM262164:DVX262164 EFI262164:EFT262164 EPE262164:EPP262164 EZA262164:EZL262164 FIW262164:FJH262164 FSS262164:FTD262164 GCO262164:GCZ262164 GMK262164:GMV262164 GWG262164:GWR262164 HGC262164:HGN262164 HPY262164:HQJ262164 HZU262164:IAF262164 IJQ262164:IKB262164 ITM262164:ITX262164 JDI262164:JDT262164 JNE262164:JNP262164 JXA262164:JXL262164 KGW262164:KHH262164 KQS262164:KRD262164 LAO262164:LAZ262164 LKK262164:LKV262164 LUG262164:LUR262164 MEC262164:MEN262164 MNY262164:MOJ262164 MXU262164:MYF262164 NHQ262164:NIB262164 NRM262164:NRX262164 OBI262164:OBT262164 OLE262164:OLP262164 OVA262164:OVL262164 PEW262164:PFH262164 POS262164:PPD262164 PYO262164:PYZ262164 QIK262164:QIV262164 QSG262164:QSR262164 RCC262164:RCN262164 RLY262164:RMJ262164 RVU262164:RWF262164 SFQ262164:SGB262164 SPM262164:SPX262164 SZI262164:SZT262164 TJE262164:TJP262164 TTA262164:TTL262164 UCW262164:UDH262164 UMS262164:UND262164 UWO262164:UWZ262164 VGK262164:VGV262164 VQG262164:VQR262164 WAC262164:WAN262164 WJY262164:WKJ262164 WTU262164:WUF262164 HI327700:HT327700 RE327700:RP327700 ABA327700:ABL327700 AKW327700:ALH327700 AUS327700:AVD327700 BEO327700:BEZ327700 BOK327700:BOV327700 BYG327700:BYR327700 CIC327700:CIN327700 CRY327700:CSJ327700 DBU327700:DCF327700 DLQ327700:DMB327700 DVM327700:DVX327700 EFI327700:EFT327700 EPE327700:EPP327700 EZA327700:EZL327700 FIW327700:FJH327700 FSS327700:FTD327700 GCO327700:GCZ327700 GMK327700:GMV327700 GWG327700:GWR327700 HGC327700:HGN327700 HPY327700:HQJ327700 HZU327700:IAF327700 IJQ327700:IKB327700 ITM327700:ITX327700 JDI327700:JDT327700 JNE327700:JNP327700 JXA327700:JXL327700 KGW327700:KHH327700 KQS327700:KRD327700 LAO327700:LAZ327700 LKK327700:LKV327700 LUG327700:LUR327700 MEC327700:MEN327700 MNY327700:MOJ327700 MXU327700:MYF327700 NHQ327700:NIB327700 NRM327700:NRX327700 OBI327700:OBT327700 OLE327700:OLP327700 OVA327700:OVL327700 PEW327700:PFH327700 POS327700:PPD327700 PYO327700:PYZ327700 QIK327700:QIV327700 QSG327700:QSR327700 RCC327700:RCN327700 RLY327700:RMJ327700 RVU327700:RWF327700 SFQ327700:SGB327700 SPM327700:SPX327700 SZI327700:SZT327700 TJE327700:TJP327700 TTA327700:TTL327700 UCW327700:UDH327700 UMS327700:UND327700 UWO327700:UWZ327700 VGK327700:VGV327700 VQG327700:VQR327700 WAC327700:WAN327700 WJY327700:WKJ327700 WTU327700:WUF327700 HI393236:HT393236 RE393236:RP393236 ABA393236:ABL393236 AKW393236:ALH393236 AUS393236:AVD393236 BEO393236:BEZ393236 BOK393236:BOV393236 BYG393236:BYR393236 CIC393236:CIN393236 CRY393236:CSJ393236 DBU393236:DCF393236 DLQ393236:DMB393236 DVM393236:DVX393236 EFI393236:EFT393236 EPE393236:EPP393236 EZA393236:EZL393236 FIW393236:FJH393236 FSS393236:FTD393236 GCO393236:GCZ393236 GMK393236:GMV393236 GWG393236:GWR393236 HGC393236:HGN393236 HPY393236:HQJ393236 HZU393236:IAF393236 IJQ393236:IKB393236 ITM393236:ITX393236 JDI393236:JDT393236 JNE393236:JNP393236 JXA393236:JXL393236 KGW393236:KHH393236 KQS393236:KRD393236 LAO393236:LAZ393236 LKK393236:LKV393236 LUG393236:LUR393236 MEC393236:MEN393236 MNY393236:MOJ393236 MXU393236:MYF393236 NHQ393236:NIB393236 NRM393236:NRX393236 OBI393236:OBT393236 OLE393236:OLP393236 OVA393236:OVL393236 PEW393236:PFH393236 POS393236:PPD393236 PYO393236:PYZ393236 QIK393236:QIV393236 QSG393236:QSR393236 RCC393236:RCN393236 RLY393236:RMJ393236 RVU393236:RWF393236 SFQ393236:SGB393236 SPM393236:SPX393236 SZI393236:SZT393236 TJE393236:TJP393236 TTA393236:TTL393236 UCW393236:UDH393236 UMS393236:UND393236 UWO393236:UWZ393236 VGK393236:VGV393236 VQG393236:VQR393236 WAC393236:WAN393236 WJY393236:WKJ393236 WTU393236:WUF393236 HI458772:HT458772 RE458772:RP458772 ABA458772:ABL458772 AKW458772:ALH458772 AUS458772:AVD458772 BEO458772:BEZ458772 BOK458772:BOV458772 BYG458772:BYR458772 CIC458772:CIN458772 CRY458772:CSJ458772 DBU458772:DCF458772 DLQ458772:DMB458772 DVM458772:DVX458772 EFI458772:EFT458772 EPE458772:EPP458772 EZA458772:EZL458772 FIW458772:FJH458772 FSS458772:FTD458772 GCO458772:GCZ458772 GMK458772:GMV458772 GWG458772:GWR458772 HGC458772:HGN458772 HPY458772:HQJ458772 HZU458772:IAF458772 IJQ458772:IKB458772 ITM458772:ITX458772 JDI458772:JDT458772 JNE458772:JNP458772 JXA458772:JXL458772 KGW458772:KHH458772 KQS458772:KRD458772 LAO458772:LAZ458772 LKK458772:LKV458772 LUG458772:LUR458772 MEC458772:MEN458772 MNY458772:MOJ458772 MXU458772:MYF458772 NHQ458772:NIB458772 NRM458772:NRX458772 OBI458772:OBT458772 OLE458772:OLP458772 OVA458772:OVL458772 PEW458772:PFH458772 POS458772:PPD458772 PYO458772:PYZ458772 QIK458772:QIV458772 QSG458772:QSR458772 RCC458772:RCN458772 RLY458772:RMJ458772 RVU458772:RWF458772 SFQ458772:SGB458772 SPM458772:SPX458772 SZI458772:SZT458772 TJE458772:TJP458772 TTA458772:TTL458772 UCW458772:UDH458772 UMS458772:UND458772 UWO458772:UWZ458772 VGK458772:VGV458772 VQG458772:VQR458772 WAC458772:WAN458772 WJY458772:WKJ458772 WTU458772:WUF458772 HI524308:HT524308 RE524308:RP524308 ABA524308:ABL524308 AKW524308:ALH524308 AUS524308:AVD524308 BEO524308:BEZ524308 BOK524308:BOV524308 BYG524308:BYR524308 CIC524308:CIN524308 CRY524308:CSJ524308 DBU524308:DCF524308 DLQ524308:DMB524308 DVM524308:DVX524308 EFI524308:EFT524308 EPE524308:EPP524308 EZA524308:EZL524308 FIW524308:FJH524308 FSS524308:FTD524308 GCO524308:GCZ524308 GMK524308:GMV524308 GWG524308:GWR524308 HGC524308:HGN524308 HPY524308:HQJ524308 HZU524308:IAF524308 IJQ524308:IKB524308 ITM524308:ITX524308 JDI524308:JDT524308 JNE524308:JNP524308 JXA524308:JXL524308 KGW524308:KHH524308 KQS524308:KRD524308 LAO524308:LAZ524308 LKK524308:LKV524308 LUG524308:LUR524308 MEC524308:MEN524308 MNY524308:MOJ524308 MXU524308:MYF524308 NHQ524308:NIB524308 NRM524308:NRX524308 OBI524308:OBT524308 OLE524308:OLP524308 OVA524308:OVL524308 PEW524308:PFH524308 POS524308:PPD524308 PYO524308:PYZ524308 QIK524308:QIV524308 QSG524308:QSR524308 RCC524308:RCN524308 RLY524308:RMJ524308 RVU524308:RWF524308 SFQ524308:SGB524308 SPM524308:SPX524308 SZI524308:SZT524308 TJE524308:TJP524308 TTA524308:TTL524308 UCW524308:UDH524308 UMS524308:UND524308 UWO524308:UWZ524308 VGK524308:VGV524308 VQG524308:VQR524308 WAC524308:WAN524308 WJY524308:WKJ524308 WTU524308:WUF524308 HI589844:HT589844 RE589844:RP589844 ABA589844:ABL589844 AKW589844:ALH589844 AUS589844:AVD589844 BEO589844:BEZ589844 BOK589844:BOV589844 BYG589844:BYR589844 CIC589844:CIN589844 CRY589844:CSJ589844 DBU589844:DCF589844 DLQ589844:DMB589844 DVM589844:DVX589844 EFI589844:EFT589844 EPE589844:EPP589844 EZA589844:EZL589844 FIW589844:FJH589844 FSS589844:FTD589844 GCO589844:GCZ589844 GMK589844:GMV589844 GWG589844:GWR589844 HGC589844:HGN589844 HPY589844:HQJ589844 HZU589844:IAF589844 IJQ589844:IKB589844 ITM589844:ITX589844 JDI589844:JDT589844 JNE589844:JNP589844 JXA589844:JXL589844 KGW589844:KHH589844 KQS589844:KRD589844 LAO589844:LAZ589844 LKK589844:LKV589844 LUG589844:LUR589844 MEC589844:MEN589844 MNY589844:MOJ589844 MXU589844:MYF589844 NHQ589844:NIB589844 NRM589844:NRX589844 OBI589844:OBT589844 OLE589844:OLP589844 OVA589844:OVL589844 PEW589844:PFH589844 POS589844:PPD589844 PYO589844:PYZ589844 QIK589844:QIV589844 QSG589844:QSR589844 RCC589844:RCN589844 RLY589844:RMJ589844 RVU589844:RWF589844 SFQ589844:SGB589844 SPM589844:SPX589844 SZI589844:SZT589844 TJE589844:TJP589844 TTA589844:TTL589844 UCW589844:UDH589844 UMS589844:UND589844 UWO589844:UWZ589844 VGK589844:VGV589844 VQG589844:VQR589844 WAC589844:WAN589844 WJY589844:WKJ589844 WTU589844:WUF589844 HI655380:HT655380 RE655380:RP655380 ABA655380:ABL655380 AKW655380:ALH655380 AUS655380:AVD655380 BEO655380:BEZ655380 BOK655380:BOV655380 BYG655380:BYR655380 CIC655380:CIN655380 CRY655380:CSJ655380 DBU655380:DCF655380 DLQ655380:DMB655380 DVM655380:DVX655380 EFI655380:EFT655380 EPE655380:EPP655380 EZA655380:EZL655380 FIW655380:FJH655380 FSS655380:FTD655380 GCO655380:GCZ655380 GMK655380:GMV655380 GWG655380:GWR655380 HGC655380:HGN655380 HPY655380:HQJ655380 HZU655380:IAF655380 IJQ655380:IKB655380 ITM655380:ITX655380 JDI655380:JDT655380 JNE655380:JNP655380 JXA655380:JXL655380 KGW655380:KHH655380 KQS655380:KRD655380 LAO655380:LAZ655380 LKK655380:LKV655380 LUG655380:LUR655380 MEC655380:MEN655380 MNY655380:MOJ655380 MXU655380:MYF655380 NHQ655380:NIB655380 NRM655380:NRX655380 OBI655380:OBT655380 OLE655380:OLP655380 OVA655380:OVL655380 PEW655380:PFH655380 POS655380:PPD655380 PYO655380:PYZ655380 QIK655380:QIV655380 QSG655380:QSR655380 RCC655380:RCN655380 RLY655380:RMJ655380 RVU655380:RWF655380 SFQ655380:SGB655380 SPM655380:SPX655380 SZI655380:SZT655380 TJE655380:TJP655380 TTA655380:TTL655380 UCW655380:UDH655380 UMS655380:UND655380 UWO655380:UWZ655380 VGK655380:VGV655380 VQG655380:VQR655380 WAC655380:WAN655380 WJY655380:WKJ655380 WTU655380:WUF655380 HI720916:HT720916 RE720916:RP720916 ABA720916:ABL720916 AKW720916:ALH720916 AUS720916:AVD720916 BEO720916:BEZ720916 BOK720916:BOV720916 BYG720916:BYR720916 CIC720916:CIN720916 CRY720916:CSJ720916 DBU720916:DCF720916 DLQ720916:DMB720916 DVM720916:DVX720916 EFI720916:EFT720916 EPE720916:EPP720916 EZA720916:EZL720916 FIW720916:FJH720916 FSS720916:FTD720916 GCO720916:GCZ720916 GMK720916:GMV720916 GWG720916:GWR720916 HGC720916:HGN720916 HPY720916:HQJ720916 HZU720916:IAF720916 IJQ720916:IKB720916 ITM720916:ITX720916 JDI720916:JDT720916 JNE720916:JNP720916 JXA720916:JXL720916 KGW720916:KHH720916 KQS720916:KRD720916 LAO720916:LAZ720916 LKK720916:LKV720916 LUG720916:LUR720916 MEC720916:MEN720916 MNY720916:MOJ720916 MXU720916:MYF720916 NHQ720916:NIB720916 NRM720916:NRX720916 OBI720916:OBT720916 OLE720916:OLP720916 OVA720916:OVL720916 PEW720916:PFH720916 POS720916:PPD720916 PYO720916:PYZ720916 QIK720916:QIV720916 QSG720916:QSR720916 RCC720916:RCN720916 RLY720916:RMJ720916 RVU720916:RWF720916 SFQ720916:SGB720916 SPM720916:SPX720916 SZI720916:SZT720916 TJE720916:TJP720916 TTA720916:TTL720916 UCW720916:UDH720916 UMS720916:UND720916 UWO720916:UWZ720916 VGK720916:VGV720916 VQG720916:VQR720916 WAC720916:WAN720916 WJY720916:WKJ720916 WTU720916:WUF720916 HI786452:HT786452 RE786452:RP786452 ABA786452:ABL786452 AKW786452:ALH786452 AUS786452:AVD786452 BEO786452:BEZ786452 BOK786452:BOV786452 BYG786452:BYR786452 CIC786452:CIN786452 CRY786452:CSJ786452 DBU786452:DCF786452 DLQ786452:DMB786452 DVM786452:DVX786452 EFI786452:EFT786452 EPE786452:EPP786452 EZA786452:EZL786452 FIW786452:FJH786452 FSS786452:FTD786452 GCO786452:GCZ786452 GMK786452:GMV786452 GWG786452:GWR786452 HGC786452:HGN786452 HPY786452:HQJ786452 HZU786452:IAF786452 IJQ786452:IKB786452 ITM786452:ITX786452 JDI786452:JDT786452 JNE786452:JNP786452 JXA786452:JXL786452 KGW786452:KHH786452 KQS786452:KRD786452 LAO786452:LAZ786452 LKK786452:LKV786452 LUG786452:LUR786452 MEC786452:MEN786452 MNY786452:MOJ786452 MXU786452:MYF786452 NHQ786452:NIB786452 NRM786452:NRX786452 OBI786452:OBT786452 OLE786452:OLP786452 OVA786452:OVL786452 PEW786452:PFH786452 POS786452:PPD786452 PYO786452:PYZ786452 QIK786452:QIV786452 QSG786452:QSR786452 RCC786452:RCN786452 RLY786452:RMJ786452 RVU786452:RWF786452 SFQ786452:SGB786452 SPM786452:SPX786452 SZI786452:SZT786452 TJE786452:TJP786452 TTA786452:TTL786452 UCW786452:UDH786452 UMS786452:UND786452 UWO786452:UWZ786452 VGK786452:VGV786452 VQG786452:VQR786452 WAC786452:WAN786452 WJY786452:WKJ786452 WTU786452:WUF786452 HI851988:HT851988 RE851988:RP851988 ABA851988:ABL851988 AKW851988:ALH851988 AUS851988:AVD851988 BEO851988:BEZ851988 BOK851988:BOV851988 BYG851988:BYR851988 CIC851988:CIN851988 CRY851988:CSJ851988 DBU851988:DCF851988 DLQ851988:DMB851988 DVM851988:DVX851988 EFI851988:EFT851988 EPE851988:EPP851988 EZA851988:EZL851988 FIW851988:FJH851988 FSS851988:FTD851988 GCO851988:GCZ851988 GMK851988:GMV851988 GWG851988:GWR851988 HGC851988:HGN851988 HPY851988:HQJ851988 HZU851988:IAF851988 IJQ851988:IKB851988 ITM851988:ITX851988 JDI851988:JDT851988 JNE851988:JNP851988 JXA851988:JXL851988 KGW851988:KHH851988 KQS851988:KRD851988 LAO851988:LAZ851988 LKK851988:LKV851988 LUG851988:LUR851988 MEC851988:MEN851988 MNY851988:MOJ851988 MXU851988:MYF851988 NHQ851988:NIB851988 NRM851988:NRX851988 OBI851988:OBT851988 OLE851988:OLP851988 OVA851988:OVL851988 PEW851988:PFH851988 POS851988:PPD851988 PYO851988:PYZ851988 QIK851988:QIV851988 QSG851988:QSR851988 RCC851988:RCN851988 RLY851988:RMJ851988 RVU851988:RWF851988 SFQ851988:SGB851988 SPM851988:SPX851988 SZI851988:SZT851988 TJE851988:TJP851988 TTA851988:TTL851988 UCW851988:UDH851988 UMS851988:UND851988 UWO851988:UWZ851988 VGK851988:VGV851988 VQG851988:VQR851988 WAC851988:WAN851988 WJY851988:WKJ851988 WTU851988:WUF851988 HI917524:HT917524 RE917524:RP917524 ABA917524:ABL917524 AKW917524:ALH917524 AUS917524:AVD917524 BEO917524:BEZ917524 BOK917524:BOV917524 BYG917524:BYR917524 CIC917524:CIN917524 CRY917524:CSJ917524 DBU917524:DCF917524 DLQ917524:DMB917524 DVM917524:DVX917524 EFI917524:EFT917524 EPE917524:EPP917524 EZA917524:EZL917524 FIW917524:FJH917524 FSS917524:FTD917524 GCO917524:GCZ917524 GMK917524:GMV917524 GWG917524:GWR917524 HGC917524:HGN917524 HPY917524:HQJ917524 HZU917524:IAF917524 IJQ917524:IKB917524 ITM917524:ITX917524 JDI917524:JDT917524 JNE917524:JNP917524 JXA917524:JXL917524 KGW917524:KHH917524 KQS917524:KRD917524 LAO917524:LAZ917524 LKK917524:LKV917524 LUG917524:LUR917524 MEC917524:MEN917524 MNY917524:MOJ917524 MXU917524:MYF917524 NHQ917524:NIB917524 NRM917524:NRX917524 OBI917524:OBT917524 OLE917524:OLP917524 OVA917524:OVL917524 PEW917524:PFH917524 POS917524:PPD917524 PYO917524:PYZ917524 QIK917524:QIV917524 QSG917524:QSR917524 RCC917524:RCN917524 RLY917524:RMJ917524 RVU917524:RWF917524 SFQ917524:SGB917524 SPM917524:SPX917524 SZI917524:SZT917524 TJE917524:TJP917524 TTA917524:TTL917524 UCW917524:UDH917524 UMS917524:UND917524 UWO917524:UWZ917524 VGK917524:VGV917524 VQG917524:VQR917524 WAC917524:WAN917524 WJY917524:WKJ917524 WTU917524:WUF917524 HI983060:HT983060 RE983060:RP983060 ABA983060:ABL983060 AKW983060:ALH983060 AUS983060:AVD983060 BEO983060:BEZ983060 BOK983060:BOV983060 BYG983060:BYR983060 CIC983060:CIN983060 CRY983060:CSJ983060 DBU983060:DCF983060 DLQ983060:DMB983060 DVM983060:DVX983060 EFI983060:EFT983060 EPE983060:EPP983060 EZA983060:EZL983060 FIW983060:FJH983060 FSS983060:FTD983060 GCO983060:GCZ983060 GMK983060:GMV983060 GWG983060:GWR983060 HGC983060:HGN983060 HPY983060:HQJ983060 HZU983060:IAF983060 IJQ983060:IKB983060 ITM983060:ITX983060 JDI983060:JDT983060 JNE983060:JNP983060 JXA983060:JXL983060 KGW983060:KHH983060 KQS983060:KRD983060 LAO983060:LAZ983060 LKK983060:LKV983060 LUG983060:LUR983060 MEC983060:MEN983060 MNY983060:MOJ983060 MXU983060:MYF983060 NHQ983060:NIB983060 NRM983060:NRX983060 OBI983060:OBT983060 OLE983060:OLP983060 OVA983060:OVL983060 PEW983060:PFH983060 POS983060:PPD983060 PYO983060:PYZ983060 QIK983060:QIV983060 QSG983060:QSR983060 RCC983060:RCN983060 RLY983060:RMJ983060 RVU983060:RWF983060 SFQ983060:SGB983060 SPM983060:SPX983060 SZI983060:SZT983060 TJE983060:TJP983060 TTA983060:TTL983060 UCW983060:UDH983060 UMS983060:UND983060 UWO983060:UWZ983060 VGK983060:VGV983060 VQG983060:VQR983060 WAC983060:WAN983060 WJY983060:WKJ983060 WTU983060:WUF983060 HI65560:HT65560 RE65560:RP65560 ABA65560:ABL65560 AKW65560:ALH65560 AUS65560:AVD65560 BEO65560:BEZ65560 BOK65560:BOV65560 BYG65560:BYR65560 CIC65560:CIN65560 CRY65560:CSJ65560 DBU65560:DCF65560 DLQ65560:DMB65560 DVM65560:DVX65560 EFI65560:EFT65560 EPE65560:EPP65560 EZA65560:EZL65560 FIW65560:FJH65560 FSS65560:FTD65560 GCO65560:GCZ65560 GMK65560:GMV65560 GWG65560:GWR65560 HGC65560:HGN65560 HPY65560:HQJ65560 HZU65560:IAF65560 IJQ65560:IKB65560 ITM65560:ITX65560 JDI65560:JDT65560 JNE65560:JNP65560 JXA65560:JXL65560 KGW65560:KHH65560 KQS65560:KRD65560 LAO65560:LAZ65560 LKK65560:LKV65560 LUG65560:LUR65560 MEC65560:MEN65560 MNY65560:MOJ65560 MXU65560:MYF65560 NHQ65560:NIB65560 NRM65560:NRX65560 OBI65560:OBT65560 OLE65560:OLP65560 OVA65560:OVL65560 PEW65560:PFH65560 POS65560:PPD65560 PYO65560:PYZ65560 QIK65560:QIV65560 QSG65560:QSR65560 RCC65560:RCN65560 RLY65560:RMJ65560 RVU65560:RWF65560 SFQ65560:SGB65560 SPM65560:SPX65560 SZI65560:SZT65560 TJE65560:TJP65560 TTA65560:TTL65560 UCW65560:UDH65560 UMS65560:UND65560 UWO65560:UWZ65560 VGK65560:VGV65560 VQG65560:VQR65560 WAC65560:WAN65560 WJY65560:WKJ65560 WTU65560:WUF65560 HI131096:HT131096 RE131096:RP131096 ABA131096:ABL131096 AKW131096:ALH131096 AUS131096:AVD131096 BEO131096:BEZ131096 BOK131096:BOV131096 BYG131096:BYR131096 CIC131096:CIN131096 CRY131096:CSJ131096 DBU131096:DCF131096 DLQ131096:DMB131096 DVM131096:DVX131096 EFI131096:EFT131096 EPE131096:EPP131096 EZA131096:EZL131096 FIW131096:FJH131096 FSS131096:FTD131096 GCO131096:GCZ131096 GMK131096:GMV131096 GWG131096:GWR131096 HGC131096:HGN131096 HPY131096:HQJ131096 HZU131096:IAF131096 IJQ131096:IKB131096 ITM131096:ITX131096 JDI131096:JDT131096 JNE131096:JNP131096 JXA131096:JXL131096 KGW131096:KHH131096 KQS131096:KRD131096 LAO131096:LAZ131096 LKK131096:LKV131096 LUG131096:LUR131096 MEC131096:MEN131096 MNY131096:MOJ131096 MXU131096:MYF131096 NHQ131096:NIB131096 NRM131096:NRX131096 OBI131096:OBT131096 OLE131096:OLP131096 OVA131096:OVL131096 PEW131096:PFH131096 POS131096:PPD131096 PYO131096:PYZ131096 QIK131096:QIV131096 QSG131096:QSR131096 RCC131096:RCN131096 RLY131096:RMJ131096 RVU131096:RWF131096 SFQ131096:SGB131096 SPM131096:SPX131096 SZI131096:SZT131096 TJE131096:TJP131096 TTA131096:TTL131096 UCW131096:UDH131096 UMS131096:UND131096 UWO131096:UWZ131096 VGK131096:VGV131096 VQG131096:VQR131096 WAC131096:WAN131096 WJY131096:WKJ131096 WTU131096:WUF131096 HI196632:HT196632 RE196632:RP196632 ABA196632:ABL196632 AKW196632:ALH196632 AUS196632:AVD196632 BEO196632:BEZ196632 BOK196632:BOV196632 BYG196632:BYR196632 CIC196632:CIN196632 CRY196632:CSJ196632 DBU196632:DCF196632 DLQ196632:DMB196632 DVM196632:DVX196632 EFI196632:EFT196632 EPE196632:EPP196632 EZA196632:EZL196632 FIW196632:FJH196632 FSS196632:FTD196632 GCO196632:GCZ196632 GMK196632:GMV196632 GWG196632:GWR196632 HGC196632:HGN196632 HPY196632:HQJ196632 HZU196632:IAF196632 IJQ196632:IKB196632 ITM196632:ITX196632 JDI196632:JDT196632 JNE196632:JNP196632 JXA196632:JXL196632 KGW196632:KHH196632 KQS196632:KRD196632 LAO196632:LAZ196632 LKK196632:LKV196632 LUG196632:LUR196632 MEC196632:MEN196632 MNY196632:MOJ196632 MXU196632:MYF196632 NHQ196632:NIB196632 NRM196632:NRX196632 OBI196632:OBT196632 OLE196632:OLP196632 OVA196632:OVL196632 PEW196632:PFH196632 POS196632:PPD196632 PYO196632:PYZ196632 QIK196632:QIV196632 QSG196632:QSR196632 RCC196632:RCN196632 RLY196632:RMJ196632 RVU196632:RWF196632 SFQ196632:SGB196632 SPM196632:SPX196632 SZI196632:SZT196632 TJE196632:TJP196632 TTA196632:TTL196632 UCW196632:UDH196632 UMS196632:UND196632 UWO196632:UWZ196632 VGK196632:VGV196632 VQG196632:VQR196632 WAC196632:WAN196632 WJY196632:WKJ196632 WTU196632:WUF196632 HI262168:HT262168 RE262168:RP262168 ABA262168:ABL262168 AKW262168:ALH262168 AUS262168:AVD262168 BEO262168:BEZ262168 BOK262168:BOV262168 BYG262168:BYR262168 CIC262168:CIN262168 CRY262168:CSJ262168 DBU262168:DCF262168 DLQ262168:DMB262168 DVM262168:DVX262168 EFI262168:EFT262168 EPE262168:EPP262168 EZA262168:EZL262168 FIW262168:FJH262168 FSS262168:FTD262168 GCO262168:GCZ262168 GMK262168:GMV262168 GWG262168:GWR262168 HGC262168:HGN262168 HPY262168:HQJ262168 HZU262168:IAF262168 IJQ262168:IKB262168 ITM262168:ITX262168 JDI262168:JDT262168 JNE262168:JNP262168 JXA262168:JXL262168 KGW262168:KHH262168 KQS262168:KRD262168 LAO262168:LAZ262168 LKK262168:LKV262168 LUG262168:LUR262168 MEC262168:MEN262168 MNY262168:MOJ262168 MXU262168:MYF262168 NHQ262168:NIB262168 NRM262168:NRX262168 OBI262168:OBT262168 OLE262168:OLP262168 OVA262168:OVL262168 PEW262168:PFH262168 POS262168:PPD262168 PYO262168:PYZ262168 QIK262168:QIV262168 QSG262168:QSR262168 RCC262168:RCN262168 RLY262168:RMJ262168 RVU262168:RWF262168 SFQ262168:SGB262168 SPM262168:SPX262168 SZI262168:SZT262168 TJE262168:TJP262168 TTA262168:TTL262168 UCW262168:UDH262168 UMS262168:UND262168 UWO262168:UWZ262168 VGK262168:VGV262168 VQG262168:VQR262168 WAC262168:WAN262168 WJY262168:WKJ262168 WTU262168:WUF262168 HI327704:HT327704 RE327704:RP327704 ABA327704:ABL327704 AKW327704:ALH327704 AUS327704:AVD327704 BEO327704:BEZ327704 BOK327704:BOV327704 BYG327704:BYR327704 CIC327704:CIN327704 CRY327704:CSJ327704 DBU327704:DCF327704 DLQ327704:DMB327704 DVM327704:DVX327704 EFI327704:EFT327704 EPE327704:EPP327704 EZA327704:EZL327704 FIW327704:FJH327704 FSS327704:FTD327704 GCO327704:GCZ327704 GMK327704:GMV327704 GWG327704:GWR327704 HGC327704:HGN327704 HPY327704:HQJ327704 HZU327704:IAF327704 IJQ327704:IKB327704 ITM327704:ITX327704 JDI327704:JDT327704 JNE327704:JNP327704 JXA327704:JXL327704 KGW327704:KHH327704 KQS327704:KRD327704 LAO327704:LAZ327704 LKK327704:LKV327704 LUG327704:LUR327704 MEC327704:MEN327704 MNY327704:MOJ327704 MXU327704:MYF327704 NHQ327704:NIB327704 NRM327704:NRX327704 OBI327704:OBT327704 OLE327704:OLP327704 OVA327704:OVL327704 PEW327704:PFH327704 POS327704:PPD327704 PYO327704:PYZ327704 QIK327704:QIV327704 QSG327704:QSR327704 RCC327704:RCN327704 RLY327704:RMJ327704 RVU327704:RWF327704 SFQ327704:SGB327704 SPM327704:SPX327704 SZI327704:SZT327704 TJE327704:TJP327704 TTA327704:TTL327704 UCW327704:UDH327704 UMS327704:UND327704 UWO327704:UWZ327704 VGK327704:VGV327704 VQG327704:VQR327704 WAC327704:WAN327704 WJY327704:WKJ327704 WTU327704:WUF327704 HI393240:HT393240 RE393240:RP393240 ABA393240:ABL393240 AKW393240:ALH393240 AUS393240:AVD393240 BEO393240:BEZ393240 BOK393240:BOV393240 BYG393240:BYR393240 CIC393240:CIN393240 CRY393240:CSJ393240 DBU393240:DCF393240 DLQ393240:DMB393240 DVM393240:DVX393240 EFI393240:EFT393240 EPE393240:EPP393240 EZA393240:EZL393240 FIW393240:FJH393240 FSS393240:FTD393240 GCO393240:GCZ393240 GMK393240:GMV393240 GWG393240:GWR393240 HGC393240:HGN393240 HPY393240:HQJ393240 HZU393240:IAF393240 IJQ393240:IKB393240 ITM393240:ITX393240 JDI393240:JDT393240 JNE393240:JNP393240 JXA393240:JXL393240 KGW393240:KHH393240 KQS393240:KRD393240 LAO393240:LAZ393240 LKK393240:LKV393240 LUG393240:LUR393240 MEC393240:MEN393240 MNY393240:MOJ393240 MXU393240:MYF393240 NHQ393240:NIB393240 NRM393240:NRX393240 OBI393240:OBT393240 OLE393240:OLP393240 OVA393240:OVL393240 PEW393240:PFH393240 POS393240:PPD393240 PYO393240:PYZ393240 QIK393240:QIV393240 QSG393240:QSR393240 RCC393240:RCN393240 RLY393240:RMJ393240 RVU393240:RWF393240 SFQ393240:SGB393240 SPM393240:SPX393240 SZI393240:SZT393240 TJE393240:TJP393240 TTA393240:TTL393240 UCW393240:UDH393240 UMS393240:UND393240 UWO393240:UWZ393240 VGK393240:VGV393240 VQG393240:VQR393240 WAC393240:WAN393240 WJY393240:WKJ393240 WTU393240:WUF393240 HI458776:HT458776 RE458776:RP458776 ABA458776:ABL458776 AKW458776:ALH458776 AUS458776:AVD458776 BEO458776:BEZ458776 BOK458776:BOV458776 BYG458776:BYR458776 CIC458776:CIN458776 CRY458776:CSJ458776 DBU458776:DCF458776 DLQ458776:DMB458776 DVM458776:DVX458776 EFI458776:EFT458776 EPE458776:EPP458776 EZA458776:EZL458776 FIW458776:FJH458776 FSS458776:FTD458776 GCO458776:GCZ458776 GMK458776:GMV458776 GWG458776:GWR458776 HGC458776:HGN458776 HPY458776:HQJ458776 HZU458776:IAF458776 IJQ458776:IKB458776 ITM458776:ITX458776 JDI458776:JDT458776 JNE458776:JNP458776 JXA458776:JXL458776 KGW458776:KHH458776 KQS458776:KRD458776 LAO458776:LAZ458776 LKK458776:LKV458776 LUG458776:LUR458776 MEC458776:MEN458776 MNY458776:MOJ458776 MXU458776:MYF458776 NHQ458776:NIB458776 NRM458776:NRX458776 OBI458776:OBT458776 OLE458776:OLP458776 OVA458776:OVL458776 PEW458776:PFH458776 POS458776:PPD458776 PYO458776:PYZ458776 QIK458776:QIV458776 QSG458776:QSR458776 RCC458776:RCN458776 RLY458776:RMJ458776 RVU458776:RWF458776 SFQ458776:SGB458776 SPM458776:SPX458776 SZI458776:SZT458776 TJE458776:TJP458776 TTA458776:TTL458776 UCW458776:UDH458776 UMS458776:UND458776 UWO458776:UWZ458776 VGK458776:VGV458776 VQG458776:VQR458776 WAC458776:WAN458776 WJY458776:WKJ458776 WTU458776:WUF458776 HI524312:HT524312 RE524312:RP524312 ABA524312:ABL524312 AKW524312:ALH524312 AUS524312:AVD524312 BEO524312:BEZ524312 BOK524312:BOV524312 BYG524312:BYR524312 CIC524312:CIN524312 CRY524312:CSJ524312 DBU524312:DCF524312 DLQ524312:DMB524312 DVM524312:DVX524312 EFI524312:EFT524312 EPE524312:EPP524312 EZA524312:EZL524312 FIW524312:FJH524312 FSS524312:FTD524312 GCO524312:GCZ524312 GMK524312:GMV524312 GWG524312:GWR524312 HGC524312:HGN524312 HPY524312:HQJ524312 HZU524312:IAF524312 IJQ524312:IKB524312 ITM524312:ITX524312 JDI524312:JDT524312 JNE524312:JNP524312 JXA524312:JXL524312 KGW524312:KHH524312 KQS524312:KRD524312 LAO524312:LAZ524312 LKK524312:LKV524312 LUG524312:LUR524312 MEC524312:MEN524312 MNY524312:MOJ524312 MXU524312:MYF524312 NHQ524312:NIB524312 NRM524312:NRX524312 OBI524312:OBT524312 OLE524312:OLP524312 OVA524312:OVL524312 PEW524312:PFH524312 POS524312:PPD524312 PYO524312:PYZ524312 QIK524312:QIV524312 QSG524312:QSR524312 RCC524312:RCN524312 RLY524312:RMJ524312 RVU524312:RWF524312 SFQ524312:SGB524312 SPM524312:SPX524312 SZI524312:SZT524312 TJE524312:TJP524312 TTA524312:TTL524312 UCW524312:UDH524312 UMS524312:UND524312 UWO524312:UWZ524312 VGK524312:VGV524312 VQG524312:VQR524312 WAC524312:WAN524312 WJY524312:WKJ524312 WTU524312:WUF524312 HI589848:HT589848 RE589848:RP589848 ABA589848:ABL589848 AKW589848:ALH589848 AUS589848:AVD589848 BEO589848:BEZ589848 BOK589848:BOV589848 BYG589848:BYR589848 CIC589848:CIN589848 CRY589848:CSJ589848 DBU589848:DCF589848 DLQ589848:DMB589848 DVM589848:DVX589848 EFI589848:EFT589848 EPE589848:EPP589848 EZA589848:EZL589848 FIW589848:FJH589848 FSS589848:FTD589848 GCO589848:GCZ589848 GMK589848:GMV589848 GWG589848:GWR589848 HGC589848:HGN589848 HPY589848:HQJ589848 HZU589848:IAF589848 IJQ589848:IKB589848 ITM589848:ITX589848 JDI589848:JDT589848 JNE589848:JNP589848 JXA589848:JXL589848 KGW589848:KHH589848 KQS589848:KRD589848 LAO589848:LAZ589848 LKK589848:LKV589848 LUG589848:LUR589848 MEC589848:MEN589848 MNY589848:MOJ589848 MXU589848:MYF589848 NHQ589848:NIB589848 NRM589848:NRX589848 OBI589848:OBT589848 OLE589848:OLP589848 OVA589848:OVL589848 PEW589848:PFH589848 POS589848:PPD589848 PYO589848:PYZ589848 QIK589848:QIV589848 QSG589848:QSR589848 RCC589848:RCN589848 RLY589848:RMJ589848 RVU589848:RWF589848 SFQ589848:SGB589848 SPM589848:SPX589848 SZI589848:SZT589848 TJE589848:TJP589848 TTA589848:TTL589848 UCW589848:UDH589848 UMS589848:UND589848 UWO589848:UWZ589848 VGK589848:VGV589848 VQG589848:VQR589848 WAC589848:WAN589848 WJY589848:WKJ589848 WTU589848:WUF589848 HI655384:HT655384 RE655384:RP655384 ABA655384:ABL655384 AKW655384:ALH655384 AUS655384:AVD655384 BEO655384:BEZ655384 BOK655384:BOV655384 BYG655384:BYR655384 CIC655384:CIN655384 CRY655384:CSJ655384 DBU655384:DCF655384 DLQ655384:DMB655384 DVM655384:DVX655384 EFI655384:EFT655384 EPE655384:EPP655384 EZA655384:EZL655384 FIW655384:FJH655384 FSS655384:FTD655384 GCO655384:GCZ655384 GMK655384:GMV655384 GWG655384:GWR655384 HGC655384:HGN655384 HPY655384:HQJ655384 HZU655384:IAF655384 IJQ655384:IKB655384 ITM655384:ITX655384 JDI655384:JDT655384 JNE655384:JNP655384 JXA655384:JXL655384 KGW655384:KHH655384 KQS655384:KRD655384 LAO655384:LAZ655384 LKK655384:LKV655384 LUG655384:LUR655384 MEC655384:MEN655384 MNY655384:MOJ655384 MXU655384:MYF655384 NHQ655384:NIB655384 NRM655384:NRX655384 OBI655384:OBT655384 OLE655384:OLP655384 OVA655384:OVL655384 PEW655384:PFH655384 POS655384:PPD655384 PYO655384:PYZ655384 QIK655384:QIV655384 QSG655384:QSR655384 RCC655384:RCN655384 RLY655384:RMJ655384 RVU655384:RWF655384 SFQ655384:SGB655384 SPM655384:SPX655384 SZI655384:SZT655384 TJE655384:TJP655384 TTA655384:TTL655384 UCW655384:UDH655384 UMS655384:UND655384 UWO655384:UWZ655384 VGK655384:VGV655384 VQG655384:VQR655384 WAC655384:WAN655384 WJY655384:WKJ655384 WTU655384:WUF655384 HI720920:HT720920 RE720920:RP720920 ABA720920:ABL720920 AKW720920:ALH720920 AUS720920:AVD720920 BEO720920:BEZ720920 BOK720920:BOV720920 BYG720920:BYR720920 CIC720920:CIN720920 CRY720920:CSJ720920 DBU720920:DCF720920 DLQ720920:DMB720920 DVM720920:DVX720920 EFI720920:EFT720920 EPE720920:EPP720920 EZA720920:EZL720920 FIW720920:FJH720920 FSS720920:FTD720920 GCO720920:GCZ720920 GMK720920:GMV720920 GWG720920:GWR720920 HGC720920:HGN720920 HPY720920:HQJ720920 HZU720920:IAF720920 IJQ720920:IKB720920 ITM720920:ITX720920 JDI720920:JDT720920 JNE720920:JNP720920 JXA720920:JXL720920 KGW720920:KHH720920 KQS720920:KRD720920 LAO720920:LAZ720920 LKK720920:LKV720920 LUG720920:LUR720920 MEC720920:MEN720920 MNY720920:MOJ720920 MXU720920:MYF720920 NHQ720920:NIB720920 NRM720920:NRX720920 OBI720920:OBT720920 OLE720920:OLP720920 OVA720920:OVL720920 PEW720920:PFH720920 POS720920:PPD720920 PYO720920:PYZ720920 QIK720920:QIV720920 QSG720920:QSR720920 RCC720920:RCN720920 RLY720920:RMJ720920 RVU720920:RWF720920 SFQ720920:SGB720920 SPM720920:SPX720920 SZI720920:SZT720920 TJE720920:TJP720920 TTA720920:TTL720920 UCW720920:UDH720920 UMS720920:UND720920 UWO720920:UWZ720920 VGK720920:VGV720920 VQG720920:VQR720920 WAC720920:WAN720920 WJY720920:WKJ720920 WTU720920:WUF720920 HI786456:HT786456 RE786456:RP786456 ABA786456:ABL786456 AKW786456:ALH786456 AUS786456:AVD786456 BEO786456:BEZ786456 BOK786456:BOV786456 BYG786456:BYR786456 CIC786456:CIN786456 CRY786456:CSJ786456 DBU786456:DCF786456 DLQ786456:DMB786456 DVM786456:DVX786456 EFI786456:EFT786456 EPE786456:EPP786456 EZA786456:EZL786456 FIW786456:FJH786456 FSS786456:FTD786456 GCO786456:GCZ786456 GMK786456:GMV786456 GWG786456:GWR786456 HGC786456:HGN786456 HPY786456:HQJ786456 HZU786456:IAF786456 IJQ786456:IKB786456 ITM786456:ITX786456 JDI786456:JDT786456 JNE786456:JNP786456 JXA786456:JXL786456 KGW786456:KHH786456 KQS786456:KRD786456 LAO786456:LAZ786456 LKK786456:LKV786456 LUG786456:LUR786456 MEC786456:MEN786456 MNY786456:MOJ786456 MXU786456:MYF786456 NHQ786456:NIB786456 NRM786456:NRX786456 OBI786456:OBT786456 OLE786456:OLP786456 OVA786456:OVL786456 PEW786456:PFH786456 POS786456:PPD786456 PYO786456:PYZ786456 QIK786456:QIV786456 QSG786456:QSR786456 RCC786456:RCN786456 RLY786456:RMJ786456 RVU786456:RWF786456 SFQ786456:SGB786456 SPM786456:SPX786456 SZI786456:SZT786456 TJE786456:TJP786456 TTA786456:TTL786456 UCW786456:UDH786456 UMS786456:UND786456 UWO786456:UWZ786456 VGK786456:VGV786456 VQG786456:VQR786456 WAC786456:WAN786456 WJY786456:WKJ786456 WTU786456:WUF786456 HI851992:HT851992 RE851992:RP851992 ABA851992:ABL851992 AKW851992:ALH851992 AUS851992:AVD851992 BEO851992:BEZ851992 BOK851992:BOV851992 BYG851992:BYR851992 CIC851992:CIN851992 CRY851992:CSJ851992 DBU851992:DCF851992 DLQ851992:DMB851992 DVM851992:DVX851992 EFI851992:EFT851992 EPE851992:EPP851992 EZA851992:EZL851992 FIW851992:FJH851992 FSS851992:FTD851992 GCO851992:GCZ851992 GMK851992:GMV851992 GWG851992:GWR851992 HGC851992:HGN851992 HPY851992:HQJ851992 HZU851992:IAF851992 IJQ851992:IKB851992 ITM851992:ITX851992 JDI851992:JDT851992 JNE851992:JNP851992 JXA851992:JXL851992 KGW851992:KHH851992 KQS851992:KRD851992 LAO851992:LAZ851992 LKK851992:LKV851992 LUG851992:LUR851992 MEC851992:MEN851992 MNY851992:MOJ851992 MXU851992:MYF851992 NHQ851992:NIB851992 NRM851992:NRX851992 OBI851992:OBT851992 OLE851992:OLP851992 OVA851992:OVL851992 PEW851992:PFH851992 POS851992:PPD851992 PYO851992:PYZ851992 QIK851992:QIV851992 QSG851992:QSR851992 RCC851992:RCN851992 RLY851992:RMJ851992 RVU851992:RWF851992 SFQ851992:SGB851992 SPM851992:SPX851992 SZI851992:SZT851992 TJE851992:TJP851992 TTA851992:TTL851992 UCW851992:UDH851992 UMS851992:UND851992 UWO851992:UWZ851992 VGK851992:VGV851992 VQG851992:VQR851992 WAC851992:WAN851992 WJY851992:WKJ851992 WTU851992:WUF851992 HI917528:HT917528 RE917528:RP917528 ABA917528:ABL917528 AKW917528:ALH917528 AUS917528:AVD917528 BEO917528:BEZ917528 BOK917528:BOV917528 BYG917528:BYR917528 CIC917528:CIN917528 CRY917528:CSJ917528 DBU917528:DCF917528 DLQ917528:DMB917528 DVM917528:DVX917528 EFI917528:EFT917528 EPE917528:EPP917528 EZA917528:EZL917528 FIW917528:FJH917528 FSS917528:FTD917528 GCO917528:GCZ917528 GMK917528:GMV917528 GWG917528:GWR917528 HGC917528:HGN917528 HPY917528:HQJ917528 HZU917528:IAF917528 IJQ917528:IKB917528 ITM917528:ITX917528 JDI917528:JDT917528 JNE917528:JNP917528 JXA917528:JXL917528 KGW917528:KHH917528 KQS917528:KRD917528 LAO917528:LAZ917528 LKK917528:LKV917528 LUG917528:LUR917528 MEC917528:MEN917528 MNY917528:MOJ917528 MXU917528:MYF917528 NHQ917528:NIB917528 NRM917528:NRX917528 OBI917528:OBT917528 OLE917528:OLP917528 OVA917528:OVL917528 PEW917528:PFH917528 POS917528:PPD917528 PYO917528:PYZ917528 QIK917528:QIV917528 QSG917528:QSR917528 RCC917528:RCN917528 RLY917528:RMJ917528 RVU917528:RWF917528 SFQ917528:SGB917528 SPM917528:SPX917528 SZI917528:SZT917528 TJE917528:TJP917528 TTA917528:TTL917528 UCW917528:UDH917528 UMS917528:UND917528 UWO917528:UWZ917528 VGK917528:VGV917528 VQG917528:VQR917528 WAC917528:WAN917528 WJY917528:WKJ917528 WTU917528:WUF917528 HI983064:HT983064 RE983064:RP983064 ABA983064:ABL983064 AKW983064:ALH983064 AUS983064:AVD983064 BEO983064:BEZ983064 BOK983064:BOV983064 BYG983064:BYR983064 CIC983064:CIN983064 CRY983064:CSJ983064 DBU983064:DCF983064 DLQ983064:DMB983064 DVM983064:DVX983064 EFI983064:EFT983064 EPE983064:EPP983064 EZA983064:EZL983064 FIW983064:FJH983064 FSS983064:FTD983064 GCO983064:GCZ983064 GMK983064:GMV983064 GWG983064:GWR983064 HGC983064:HGN983064 HPY983064:HQJ983064 HZU983064:IAF983064 IJQ983064:IKB983064 ITM983064:ITX983064 JDI983064:JDT983064 JNE983064:JNP983064 JXA983064:JXL983064 KGW983064:KHH983064 KQS983064:KRD983064 LAO983064:LAZ983064 LKK983064:LKV983064 LUG983064:LUR983064 MEC983064:MEN983064 MNY983064:MOJ983064 MXU983064:MYF983064 NHQ983064:NIB983064 NRM983064:NRX983064 OBI983064:OBT983064 OLE983064:OLP983064 OVA983064:OVL983064 PEW983064:PFH983064 POS983064:PPD983064 PYO983064:PYZ983064 QIK983064:QIV983064 QSG983064:QSR983064 RCC983064:RCN983064 RLY983064:RMJ983064 RVU983064:RWF983064 SFQ983064:SGB983064 SPM983064:SPX983064 SZI983064:SZT983064 TJE983064:TJP983064 TTA983064:TTL983064 UCW983064:UDH983064 UMS983064:UND983064 UWO983064:UWZ983064 VGK983064:VGV983064 VQG983064:VQR983064 WAC983064:WAN983064 WJY983064:WKJ983064 WTU983064:WUF983064 II65543:IT65543 SE65543:SP65543 ACA65543:ACL65543 ALW65543:AMH65543 AVS65543:AWD65543 BFO65543:BFZ65543 BPK65543:BPV65543 BZG65543:BZR65543 CJC65543:CJN65543 CSY65543:CTJ65543 DCU65543:DDF65543 DMQ65543:DNB65543 DWM65543:DWX65543 EGI65543:EGT65543 EQE65543:EQP65543 FAA65543:FAL65543 FJW65543:FKH65543 FTS65543:FUD65543 GDO65543:GDZ65543 GNK65543:GNV65543 GXG65543:GXR65543 HHC65543:HHN65543 HQY65543:HRJ65543 IAU65543:IBF65543 IKQ65543:ILB65543 IUM65543:IUX65543 JEI65543:JET65543 JOE65543:JOP65543 JYA65543:JYL65543 KHW65543:KIH65543 KRS65543:KSD65543 LBO65543:LBZ65543 LLK65543:LLV65543 LVG65543:LVR65543 MFC65543:MFN65543 MOY65543:MPJ65543 MYU65543:MZF65543 NIQ65543:NJB65543 NSM65543:NSX65543 OCI65543:OCT65543 OME65543:OMP65543 OWA65543:OWL65543 PFW65543:PGH65543 PPS65543:PQD65543 PZO65543:PZZ65543 QJK65543:QJV65543 QTG65543:QTR65543 RDC65543:RDN65543 RMY65543:RNJ65543 RWU65543:RXF65543 SGQ65543:SHB65543 SQM65543:SQX65543 TAI65543:TAT65543 TKE65543:TKP65543 TUA65543:TUL65543 UDW65543:UEH65543 UNS65543:UOD65543 UXO65543:UXZ65543 VHK65543:VHV65543 VRG65543:VRR65543 WBC65543:WBN65543 WKY65543:WLJ65543 WUU65543:WVF65543 II131079:IT131079 SE131079:SP131079 ACA131079:ACL131079 ALW131079:AMH131079 AVS131079:AWD131079 BFO131079:BFZ131079 BPK131079:BPV131079 BZG131079:BZR131079 CJC131079:CJN131079 CSY131079:CTJ131079 DCU131079:DDF131079 DMQ131079:DNB131079 DWM131079:DWX131079 EGI131079:EGT131079 EQE131079:EQP131079 FAA131079:FAL131079 FJW131079:FKH131079 FTS131079:FUD131079 GDO131079:GDZ131079 GNK131079:GNV131079 GXG131079:GXR131079 HHC131079:HHN131079 HQY131079:HRJ131079 IAU131079:IBF131079 IKQ131079:ILB131079 IUM131079:IUX131079 JEI131079:JET131079 JOE131079:JOP131079 JYA131079:JYL131079 KHW131079:KIH131079 KRS131079:KSD131079 LBO131079:LBZ131079 LLK131079:LLV131079 LVG131079:LVR131079 MFC131079:MFN131079 MOY131079:MPJ131079 MYU131079:MZF131079 NIQ131079:NJB131079 NSM131079:NSX131079 OCI131079:OCT131079 OME131079:OMP131079 OWA131079:OWL131079 PFW131079:PGH131079 PPS131079:PQD131079 PZO131079:PZZ131079 QJK131079:QJV131079 QTG131079:QTR131079 RDC131079:RDN131079 RMY131079:RNJ131079 RWU131079:RXF131079 SGQ131079:SHB131079 SQM131079:SQX131079 TAI131079:TAT131079 TKE131079:TKP131079 TUA131079:TUL131079 UDW131079:UEH131079 UNS131079:UOD131079 UXO131079:UXZ131079 VHK131079:VHV131079 VRG131079:VRR131079 WBC131079:WBN131079 WKY131079:WLJ131079 WUU131079:WVF131079 II196615:IT196615 SE196615:SP196615 ACA196615:ACL196615 ALW196615:AMH196615 AVS196615:AWD196615 BFO196615:BFZ196615 BPK196615:BPV196615 BZG196615:BZR196615 CJC196615:CJN196615 CSY196615:CTJ196615 DCU196615:DDF196615 DMQ196615:DNB196615 DWM196615:DWX196615 EGI196615:EGT196615 EQE196615:EQP196615 FAA196615:FAL196615 FJW196615:FKH196615 FTS196615:FUD196615 GDO196615:GDZ196615 GNK196615:GNV196615 GXG196615:GXR196615 HHC196615:HHN196615 HQY196615:HRJ196615 IAU196615:IBF196615 IKQ196615:ILB196615 IUM196615:IUX196615 JEI196615:JET196615 JOE196615:JOP196615 JYA196615:JYL196615 KHW196615:KIH196615 KRS196615:KSD196615 LBO196615:LBZ196615 LLK196615:LLV196615 LVG196615:LVR196615 MFC196615:MFN196615 MOY196615:MPJ196615 MYU196615:MZF196615 NIQ196615:NJB196615 NSM196615:NSX196615 OCI196615:OCT196615 OME196615:OMP196615 OWA196615:OWL196615 PFW196615:PGH196615 PPS196615:PQD196615 PZO196615:PZZ196615 QJK196615:QJV196615 QTG196615:QTR196615 RDC196615:RDN196615 RMY196615:RNJ196615 RWU196615:RXF196615 SGQ196615:SHB196615 SQM196615:SQX196615 TAI196615:TAT196615 TKE196615:TKP196615 TUA196615:TUL196615 UDW196615:UEH196615 UNS196615:UOD196615 UXO196615:UXZ196615 VHK196615:VHV196615 VRG196615:VRR196615 WBC196615:WBN196615 WKY196615:WLJ196615 WUU196615:WVF196615 II262151:IT262151 SE262151:SP262151 ACA262151:ACL262151 ALW262151:AMH262151 AVS262151:AWD262151 BFO262151:BFZ262151 BPK262151:BPV262151 BZG262151:BZR262151 CJC262151:CJN262151 CSY262151:CTJ262151 DCU262151:DDF262151 DMQ262151:DNB262151 DWM262151:DWX262151 EGI262151:EGT262151 EQE262151:EQP262151 FAA262151:FAL262151 FJW262151:FKH262151 FTS262151:FUD262151 GDO262151:GDZ262151 GNK262151:GNV262151 GXG262151:GXR262151 HHC262151:HHN262151 HQY262151:HRJ262151 IAU262151:IBF262151 IKQ262151:ILB262151 IUM262151:IUX262151 JEI262151:JET262151 JOE262151:JOP262151 JYA262151:JYL262151 KHW262151:KIH262151 KRS262151:KSD262151 LBO262151:LBZ262151 LLK262151:LLV262151 LVG262151:LVR262151 MFC262151:MFN262151 MOY262151:MPJ262151 MYU262151:MZF262151 NIQ262151:NJB262151 NSM262151:NSX262151 OCI262151:OCT262151 OME262151:OMP262151 OWA262151:OWL262151 PFW262151:PGH262151 PPS262151:PQD262151 PZO262151:PZZ262151 QJK262151:QJV262151 QTG262151:QTR262151 RDC262151:RDN262151 RMY262151:RNJ262151 RWU262151:RXF262151 SGQ262151:SHB262151 SQM262151:SQX262151 TAI262151:TAT262151 TKE262151:TKP262151 TUA262151:TUL262151 UDW262151:UEH262151 UNS262151:UOD262151 UXO262151:UXZ262151 VHK262151:VHV262151 VRG262151:VRR262151 WBC262151:WBN262151 WKY262151:WLJ262151 WUU262151:WVF262151 II327687:IT327687 SE327687:SP327687 ACA327687:ACL327687 ALW327687:AMH327687 AVS327687:AWD327687 BFO327687:BFZ327687 BPK327687:BPV327687 BZG327687:BZR327687 CJC327687:CJN327687 CSY327687:CTJ327687 DCU327687:DDF327687 DMQ327687:DNB327687 DWM327687:DWX327687 EGI327687:EGT327687 EQE327687:EQP327687 FAA327687:FAL327687 FJW327687:FKH327687 FTS327687:FUD327687 GDO327687:GDZ327687 GNK327687:GNV327687 GXG327687:GXR327687 HHC327687:HHN327687 HQY327687:HRJ327687 IAU327687:IBF327687 IKQ327687:ILB327687 IUM327687:IUX327687 JEI327687:JET327687 JOE327687:JOP327687 JYA327687:JYL327687 KHW327687:KIH327687 KRS327687:KSD327687 LBO327687:LBZ327687 LLK327687:LLV327687 LVG327687:LVR327687 MFC327687:MFN327687 MOY327687:MPJ327687 MYU327687:MZF327687 NIQ327687:NJB327687 NSM327687:NSX327687 OCI327687:OCT327687 OME327687:OMP327687 OWA327687:OWL327687 PFW327687:PGH327687 PPS327687:PQD327687 PZO327687:PZZ327687 QJK327687:QJV327687 QTG327687:QTR327687 RDC327687:RDN327687 RMY327687:RNJ327687 RWU327687:RXF327687 SGQ327687:SHB327687 SQM327687:SQX327687 TAI327687:TAT327687 TKE327687:TKP327687 TUA327687:TUL327687 UDW327687:UEH327687 UNS327687:UOD327687 UXO327687:UXZ327687 VHK327687:VHV327687 VRG327687:VRR327687 WBC327687:WBN327687 WKY327687:WLJ327687 WUU327687:WVF327687 II393223:IT393223 SE393223:SP393223 ACA393223:ACL393223 ALW393223:AMH393223 AVS393223:AWD393223 BFO393223:BFZ393223 BPK393223:BPV393223 BZG393223:BZR393223 CJC393223:CJN393223 CSY393223:CTJ393223 DCU393223:DDF393223 DMQ393223:DNB393223 DWM393223:DWX393223 EGI393223:EGT393223 EQE393223:EQP393223 FAA393223:FAL393223 FJW393223:FKH393223 FTS393223:FUD393223 GDO393223:GDZ393223 GNK393223:GNV393223 GXG393223:GXR393223 HHC393223:HHN393223 HQY393223:HRJ393223 IAU393223:IBF393223 IKQ393223:ILB393223 IUM393223:IUX393223 JEI393223:JET393223 JOE393223:JOP393223 JYA393223:JYL393223 KHW393223:KIH393223 KRS393223:KSD393223 LBO393223:LBZ393223 LLK393223:LLV393223 LVG393223:LVR393223 MFC393223:MFN393223 MOY393223:MPJ393223 MYU393223:MZF393223 NIQ393223:NJB393223 NSM393223:NSX393223 OCI393223:OCT393223 OME393223:OMP393223 OWA393223:OWL393223 PFW393223:PGH393223 PPS393223:PQD393223 PZO393223:PZZ393223 QJK393223:QJV393223 QTG393223:QTR393223 RDC393223:RDN393223 RMY393223:RNJ393223 RWU393223:RXF393223 SGQ393223:SHB393223 SQM393223:SQX393223 TAI393223:TAT393223 TKE393223:TKP393223 TUA393223:TUL393223 UDW393223:UEH393223 UNS393223:UOD393223 UXO393223:UXZ393223 VHK393223:VHV393223 VRG393223:VRR393223 WBC393223:WBN393223 WKY393223:WLJ393223 WUU393223:WVF393223 II458759:IT458759 SE458759:SP458759 ACA458759:ACL458759 ALW458759:AMH458759 AVS458759:AWD458759 BFO458759:BFZ458759 BPK458759:BPV458759 BZG458759:BZR458759 CJC458759:CJN458759 CSY458759:CTJ458759 DCU458759:DDF458759 DMQ458759:DNB458759 DWM458759:DWX458759 EGI458759:EGT458759 EQE458759:EQP458759 FAA458759:FAL458759 FJW458759:FKH458759 FTS458759:FUD458759 GDO458759:GDZ458759 GNK458759:GNV458759 GXG458759:GXR458759 HHC458759:HHN458759 HQY458759:HRJ458759 IAU458759:IBF458759 IKQ458759:ILB458759 IUM458759:IUX458759 JEI458759:JET458759 JOE458759:JOP458759 JYA458759:JYL458759 KHW458759:KIH458759 KRS458759:KSD458759 LBO458759:LBZ458759 LLK458759:LLV458759 LVG458759:LVR458759 MFC458759:MFN458759 MOY458759:MPJ458759 MYU458759:MZF458759 NIQ458759:NJB458759 NSM458759:NSX458759 OCI458759:OCT458759 OME458759:OMP458759 OWA458759:OWL458759 PFW458759:PGH458759 PPS458759:PQD458759 PZO458759:PZZ458759 QJK458759:QJV458759 QTG458759:QTR458759 RDC458759:RDN458759 RMY458759:RNJ458759 RWU458759:RXF458759 SGQ458759:SHB458759 SQM458759:SQX458759 TAI458759:TAT458759 TKE458759:TKP458759 TUA458759:TUL458759 UDW458759:UEH458759 UNS458759:UOD458759 UXO458759:UXZ458759 VHK458759:VHV458759 VRG458759:VRR458759 WBC458759:WBN458759 WKY458759:WLJ458759 WUU458759:WVF458759 II524295:IT524295 SE524295:SP524295 ACA524295:ACL524295 ALW524295:AMH524295 AVS524295:AWD524295 BFO524295:BFZ524295 BPK524295:BPV524295 BZG524295:BZR524295 CJC524295:CJN524295 CSY524295:CTJ524295 DCU524295:DDF524295 DMQ524295:DNB524295 DWM524295:DWX524295 EGI524295:EGT524295 EQE524295:EQP524295 FAA524295:FAL524295 FJW524295:FKH524295 FTS524295:FUD524295 GDO524295:GDZ524295 GNK524295:GNV524295 GXG524295:GXR524295 HHC524295:HHN524295 HQY524295:HRJ524295 IAU524295:IBF524295 IKQ524295:ILB524295 IUM524295:IUX524295 JEI524295:JET524295 JOE524295:JOP524295 JYA524295:JYL524295 KHW524295:KIH524295 KRS524295:KSD524295 LBO524295:LBZ524295 LLK524295:LLV524295 LVG524295:LVR524295 MFC524295:MFN524295 MOY524295:MPJ524295 MYU524295:MZF524295 NIQ524295:NJB524295 NSM524295:NSX524295 OCI524295:OCT524295 OME524295:OMP524295 OWA524295:OWL524295 PFW524295:PGH524295 PPS524295:PQD524295 PZO524295:PZZ524295 QJK524295:QJV524295 QTG524295:QTR524295 RDC524295:RDN524295 RMY524295:RNJ524295 RWU524295:RXF524295 SGQ524295:SHB524295 SQM524295:SQX524295 TAI524295:TAT524295 TKE524295:TKP524295 TUA524295:TUL524295 UDW524295:UEH524295 UNS524295:UOD524295 UXO524295:UXZ524295 VHK524295:VHV524295 VRG524295:VRR524295 WBC524295:WBN524295 WKY524295:WLJ524295 WUU524295:WVF524295 II589831:IT589831 SE589831:SP589831 ACA589831:ACL589831 ALW589831:AMH589831 AVS589831:AWD589831 BFO589831:BFZ589831 BPK589831:BPV589831 BZG589831:BZR589831 CJC589831:CJN589831 CSY589831:CTJ589831 DCU589831:DDF589831 DMQ589831:DNB589831 DWM589831:DWX589831 EGI589831:EGT589831 EQE589831:EQP589831 FAA589831:FAL589831 FJW589831:FKH589831 FTS589831:FUD589831 GDO589831:GDZ589831 GNK589831:GNV589831 GXG589831:GXR589831 HHC589831:HHN589831 HQY589831:HRJ589831 IAU589831:IBF589831 IKQ589831:ILB589831 IUM589831:IUX589831 JEI589831:JET589831 JOE589831:JOP589831 JYA589831:JYL589831 KHW589831:KIH589831 KRS589831:KSD589831 LBO589831:LBZ589831 LLK589831:LLV589831 LVG589831:LVR589831 MFC589831:MFN589831 MOY589831:MPJ589831 MYU589831:MZF589831 NIQ589831:NJB589831 NSM589831:NSX589831 OCI589831:OCT589831 OME589831:OMP589831 OWA589831:OWL589831 PFW589831:PGH589831 PPS589831:PQD589831 PZO589831:PZZ589831 QJK589831:QJV589831 QTG589831:QTR589831 RDC589831:RDN589831 RMY589831:RNJ589831 RWU589831:RXF589831 SGQ589831:SHB589831 SQM589831:SQX589831 TAI589831:TAT589831 TKE589831:TKP589831 TUA589831:TUL589831 UDW589831:UEH589831 UNS589831:UOD589831 UXO589831:UXZ589831 VHK589831:VHV589831 VRG589831:VRR589831 WBC589831:WBN589831 WKY589831:WLJ589831 WUU589831:WVF589831 II655367:IT655367 SE655367:SP655367 ACA655367:ACL655367 ALW655367:AMH655367 AVS655367:AWD655367 BFO655367:BFZ655367 BPK655367:BPV655367 BZG655367:BZR655367 CJC655367:CJN655367 CSY655367:CTJ655367 DCU655367:DDF655367 DMQ655367:DNB655367 DWM655367:DWX655367 EGI655367:EGT655367 EQE655367:EQP655367 FAA655367:FAL655367 FJW655367:FKH655367 FTS655367:FUD655367 GDO655367:GDZ655367 GNK655367:GNV655367 GXG655367:GXR655367 HHC655367:HHN655367 HQY655367:HRJ655367 IAU655367:IBF655367 IKQ655367:ILB655367 IUM655367:IUX655367 JEI655367:JET655367 JOE655367:JOP655367 JYA655367:JYL655367 KHW655367:KIH655367 KRS655367:KSD655367 LBO655367:LBZ655367 LLK655367:LLV655367 LVG655367:LVR655367 MFC655367:MFN655367 MOY655367:MPJ655367 MYU655367:MZF655367 NIQ655367:NJB655367 NSM655367:NSX655367 OCI655367:OCT655367 OME655367:OMP655367 OWA655367:OWL655367 PFW655367:PGH655367 PPS655367:PQD655367 PZO655367:PZZ655367 QJK655367:QJV655367 QTG655367:QTR655367 RDC655367:RDN655367 RMY655367:RNJ655367 RWU655367:RXF655367 SGQ655367:SHB655367 SQM655367:SQX655367 TAI655367:TAT655367 TKE655367:TKP655367 TUA655367:TUL655367 UDW655367:UEH655367 UNS655367:UOD655367 UXO655367:UXZ655367 VHK655367:VHV655367 VRG655367:VRR655367 WBC655367:WBN655367 WKY655367:WLJ655367 WUU655367:WVF655367 II720903:IT720903 SE720903:SP720903 ACA720903:ACL720903 ALW720903:AMH720903 AVS720903:AWD720903 BFO720903:BFZ720903 BPK720903:BPV720903 BZG720903:BZR720903 CJC720903:CJN720903 CSY720903:CTJ720903 DCU720903:DDF720903 DMQ720903:DNB720903 DWM720903:DWX720903 EGI720903:EGT720903 EQE720903:EQP720903 FAA720903:FAL720903 FJW720903:FKH720903 FTS720903:FUD720903 GDO720903:GDZ720903 GNK720903:GNV720903 GXG720903:GXR720903 HHC720903:HHN720903 HQY720903:HRJ720903 IAU720903:IBF720903 IKQ720903:ILB720903 IUM720903:IUX720903 JEI720903:JET720903 JOE720903:JOP720903 JYA720903:JYL720903 KHW720903:KIH720903 KRS720903:KSD720903 LBO720903:LBZ720903 LLK720903:LLV720903 LVG720903:LVR720903 MFC720903:MFN720903 MOY720903:MPJ720903 MYU720903:MZF720903 NIQ720903:NJB720903 NSM720903:NSX720903 OCI720903:OCT720903 OME720903:OMP720903 OWA720903:OWL720903 PFW720903:PGH720903 PPS720903:PQD720903 PZO720903:PZZ720903 QJK720903:QJV720903 QTG720903:QTR720903 RDC720903:RDN720903 RMY720903:RNJ720903 RWU720903:RXF720903 SGQ720903:SHB720903 SQM720903:SQX720903 TAI720903:TAT720903 TKE720903:TKP720903 TUA720903:TUL720903 UDW720903:UEH720903 UNS720903:UOD720903 UXO720903:UXZ720903 VHK720903:VHV720903 VRG720903:VRR720903 WBC720903:WBN720903 WKY720903:WLJ720903 WUU720903:WVF720903 II786439:IT786439 SE786439:SP786439 ACA786439:ACL786439 ALW786439:AMH786439 AVS786439:AWD786439 BFO786439:BFZ786439 BPK786439:BPV786439 BZG786439:BZR786439 CJC786439:CJN786439 CSY786439:CTJ786439 DCU786439:DDF786439 DMQ786439:DNB786439 DWM786439:DWX786439 EGI786439:EGT786439 EQE786439:EQP786439 FAA786439:FAL786439 FJW786439:FKH786439 FTS786439:FUD786439 GDO786439:GDZ786439 GNK786439:GNV786439 GXG786439:GXR786439 HHC786439:HHN786439 HQY786439:HRJ786439 IAU786439:IBF786439 IKQ786439:ILB786439 IUM786439:IUX786439 JEI786439:JET786439 JOE786439:JOP786439 JYA786439:JYL786439 KHW786439:KIH786439 KRS786439:KSD786439 LBO786439:LBZ786439 LLK786439:LLV786439 LVG786439:LVR786439 MFC786439:MFN786439 MOY786439:MPJ786439 MYU786439:MZF786439 NIQ786439:NJB786439 NSM786439:NSX786439 OCI786439:OCT786439 OME786439:OMP786439 OWA786439:OWL786439 PFW786439:PGH786439 PPS786439:PQD786439 PZO786439:PZZ786439 QJK786439:QJV786439 QTG786439:QTR786439 RDC786439:RDN786439 RMY786439:RNJ786439 RWU786439:RXF786439 SGQ786439:SHB786439 SQM786439:SQX786439 TAI786439:TAT786439 TKE786439:TKP786439 TUA786439:TUL786439 UDW786439:UEH786439 UNS786439:UOD786439 UXO786439:UXZ786439 VHK786439:VHV786439 VRG786439:VRR786439 WBC786439:WBN786439 WKY786439:WLJ786439 WUU786439:WVF786439 II851975:IT851975 SE851975:SP851975 ACA851975:ACL851975 ALW851975:AMH851975 AVS851975:AWD851975 BFO851975:BFZ851975 BPK851975:BPV851975 BZG851975:BZR851975 CJC851975:CJN851975 CSY851975:CTJ851975 DCU851975:DDF851975 DMQ851975:DNB851975 DWM851975:DWX851975 EGI851975:EGT851975 EQE851975:EQP851975 FAA851975:FAL851975 FJW851975:FKH851975 FTS851975:FUD851975 GDO851975:GDZ851975 GNK851975:GNV851975 GXG851975:GXR851975 HHC851975:HHN851975 HQY851975:HRJ851975 IAU851975:IBF851975 IKQ851975:ILB851975 IUM851975:IUX851975 JEI851975:JET851975 JOE851975:JOP851975 JYA851975:JYL851975 KHW851975:KIH851975 KRS851975:KSD851975 LBO851975:LBZ851975 LLK851975:LLV851975 LVG851975:LVR851975 MFC851975:MFN851975 MOY851975:MPJ851975 MYU851975:MZF851975 NIQ851975:NJB851975 NSM851975:NSX851975 OCI851975:OCT851975 OME851975:OMP851975 OWA851975:OWL851975 PFW851975:PGH851975 PPS851975:PQD851975 PZO851975:PZZ851975 QJK851975:QJV851975 QTG851975:QTR851975 RDC851975:RDN851975 RMY851975:RNJ851975 RWU851975:RXF851975 SGQ851975:SHB851975 SQM851975:SQX851975 TAI851975:TAT851975 TKE851975:TKP851975 TUA851975:TUL851975 UDW851975:UEH851975 UNS851975:UOD851975 UXO851975:UXZ851975 VHK851975:VHV851975 VRG851975:VRR851975 WBC851975:WBN851975 WKY851975:WLJ851975 WUU851975:WVF851975 II917511:IT917511 SE917511:SP917511 ACA917511:ACL917511 ALW917511:AMH917511 AVS917511:AWD917511 BFO917511:BFZ917511 BPK917511:BPV917511 BZG917511:BZR917511 CJC917511:CJN917511 CSY917511:CTJ917511 DCU917511:DDF917511 DMQ917511:DNB917511 DWM917511:DWX917511 EGI917511:EGT917511 EQE917511:EQP917511 FAA917511:FAL917511 FJW917511:FKH917511 FTS917511:FUD917511 GDO917511:GDZ917511 GNK917511:GNV917511 GXG917511:GXR917511 HHC917511:HHN917511 HQY917511:HRJ917511 IAU917511:IBF917511 IKQ917511:ILB917511 IUM917511:IUX917511 JEI917511:JET917511 JOE917511:JOP917511 JYA917511:JYL917511 KHW917511:KIH917511 KRS917511:KSD917511 LBO917511:LBZ917511 LLK917511:LLV917511 LVG917511:LVR917511 MFC917511:MFN917511 MOY917511:MPJ917511 MYU917511:MZF917511 NIQ917511:NJB917511 NSM917511:NSX917511 OCI917511:OCT917511 OME917511:OMP917511 OWA917511:OWL917511 PFW917511:PGH917511 PPS917511:PQD917511 PZO917511:PZZ917511 QJK917511:QJV917511 QTG917511:QTR917511 RDC917511:RDN917511 RMY917511:RNJ917511 RWU917511:RXF917511 SGQ917511:SHB917511 SQM917511:SQX917511 TAI917511:TAT917511 TKE917511:TKP917511 TUA917511:TUL917511 UDW917511:UEH917511 UNS917511:UOD917511 UXO917511:UXZ917511 VHK917511:VHV917511 VRG917511:VRR917511 WBC917511:WBN917511 WKY917511:WLJ917511 WUU917511:WVF917511 II983047:IT983047 SE983047:SP983047 ACA983047:ACL983047 ALW983047:AMH983047 AVS983047:AWD983047 BFO983047:BFZ983047 BPK983047:BPV983047 BZG983047:BZR983047 CJC983047:CJN983047 CSY983047:CTJ983047 DCU983047:DDF983047 DMQ983047:DNB983047 DWM983047:DWX983047 EGI983047:EGT983047 EQE983047:EQP983047 FAA983047:FAL983047 FJW983047:FKH983047 FTS983047:FUD983047 GDO983047:GDZ983047 GNK983047:GNV983047 GXG983047:GXR983047 HHC983047:HHN983047 HQY983047:HRJ983047 IAU983047:IBF983047 IKQ983047:ILB983047 IUM983047:IUX983047 JEI983047:JET983047 JOE983047:JOP983047 JYA983047:JYL983047 KHW983047:KIH983047 KRS983047:KSD983047 LBO983047:LBZ983047 LLK983047:LLV983047 LVG983047:LVR983047 MFC983047:MFN983047 MOY983047:MPJ983047 MYU983047:MZF983047 NIQ983047:NJB983047 NSM983047:NSX983047 OCI983047:OCT983047 OME983047:OMP983047 OWA983047:OWL983047 PFW983047:PGH983047 PPS983047:PQD983047 PZO983047:PZZ983047 QJK983047:QJV983047 QTG983047:QTR983047 RDC983047:RDN983047 RMY983047:RNJ983047 RWU983047:RXF983047 SGQ983047:SHB983047 SQM983047:SQX983047 TAI983047:TAT983047 TKE983047:TKP983047 TUA983047:TUL983047 UDW983047:UEH983047 UNS983047:UOD983047 UXO983047:UXZ983047 VHK983047:VHV983047 VRG983047:VRR983047 WBC983047:WBN983047 WKY983047:WLJ983047 WUU983047:WVF983047 HI65540:HT65546 RE65540:RP65546 ABA65540:ABL65546 AKW65540:ALH65546 AUS65540:AVD65546 BEO65540:BEZ65546 BOK65540:BOV65546 BYG65540:BYR65546 CIC65540:CIN65546 CRY65540:CSJ65546 DBU65540:DCF65546 DLQ65540:DMB65546 DVM65540:DVX65546 EFI65540:EFT65546 EPE65540:EPP65546 EZA65540:EZL65546 FIW65540:FJH65546 FSS65540:FTD65546 GCO65540:GCZ65546 GMK65540:GMV65546 GWG65540:GWR65546 HGC65540:HGN65546 HPY65540:HQJ65546 HZU65540:IAF65546 IJQ65540:IKB65546 ITM65540:ITX65546 JDI65540:JDT65546 JNE65540:JNP65546 JXA65540:JXL65546 KGW65540:KHH65546 KQS65540:KRD65546 LAO65540:LAZ65546 LKK65540:LKV65546 LUG65540:LUR65546 MEC65540:MEN65546 MNY65540:MOJ65546 MXU65540:MYF65546 NHQ65540:NIB65546 NRM65540:NRX65546 OBI65540:OBT65546 OLE65540:OLP65546 OVA65540:OVL65546 PEW65540:PFH65546 POS65540:PPD65546 PYO65540:PYZ65546 QIK65540:QIV65546 QSG65540:QSR65546 RCC65540:RCN65546 RLY65540:RMJ65546 RVU65540:RWF65546 SFQ65540:SGB65546 SPM65540:SPX65546 SZI65540:SZT65546 TJE65540:TJP65546 TTA65540:TTL65546 UCW65540:UDH65546 UMS65540:UND65546 UWO65540:UWZ65546 VGK65540:VGV65546 VQG65540:VQR65546 WAC65540:WAN65546 WJY65540:WKJ65546 WTU65540:WUF65546 HI131076:HT131082 RE131076:RP131082 ABA131076:ABL131082 AKW131076:ALH131082 AUS131076:AVD131082 BEO131076:BEZ131082 BOK131076:BOV131082 BYG131076:BYR131082 CIC131076:CIN131082 CRY131076:CSJ131082 DBU131076:DCF131082 DLQ131076:DMB131082 DVM131076:DVX131082 EFI131076:EFT131082 EPE131076:EPP131082 EZA131076:EZL131082 FIW131076:FJH131082 FSS131076:FTD131082 GCO131076:GCZ131082 GMK131076:GMV131082 GWG131076:GWR131082 HGC131076:HGN131082 HPY131076:HQJ131082 HZU131076:IAF131082 IJQ131076:IKB131082 ITM131076:ITX131082 JDI131076:JDT131082 JNE131076:JNP131082 JXA131076:JXL131082 KGW131076:KHH131082 KQS131076:KRD131082 LAO131076:LAZ131082 LKK131076:LKV131082 LUG131076:LUR131082 MEC131076:MEN131082 MNY131076:MOJ131082 MXU131076:MYF131082 NHQ131076:NIB131082 NRM131076:NRX131082 OBI131076:OBT131082 OLE131076:OLP131082 OVA131076:OVL131082 PEW131076:PFH131082 POS131076:PPD131082 PYO131076:PYZ131082 QIK131076:QIV131082 QSG131076:QSR131082 RCC131076:RCN131082 RLY131076:RMJ131082 RVU131076:RWF131082 SFQ131076:SGB131082 SPM131076:SPX131082 SZI131076:SZT131082 TJE131076:TJP131082 TTA131076:TTL131082 UCW131076:UDH131082 UMS131076:UND131082 UWO131076:UWZ131082 VGK131076:VGV131082 VQG131076:VQR131082 WAC131076:WAN131082 WJY131076:WKJ131082 WTU131076:WUF131082 HI196612:HT196618 RE196612:RP196618 ABA196612:ABL196618 AKW196612:ALH196618 AUS196612:AVD196618 BEO196612:BEZ196618 BOK196612:BOV196618 BYG196612:BYR196618 CIC196612:CIN196618 CRY196612:CSJ196618 DBU196612:DCF196618 DLQ196612:DMB196618 DVM196612:DVX196618 EFI196612:EFT196618 EPE196612:EPP196618 EZA196612:EZL196618 FIW196612:FJH196618 FSS196612:FTD196618 GCO196612:GCZ196618 GMK196612:GMV196618 GWG196612:GWR196618 HGC196612:HGN196618 HPY196612:HQJ196618 HZU196612:IAF196618 IJQ196612:IKB196618 ITM196612:ITX196618 JDI196612:JDT196618 JNE196612:JNP196618 JXA196612:JXL196618 KGW196612:KHH196618 KQS196612:KRD196618 LAO196612:LAZ196618 LKK196612:LKV196618 LUG196612:LUR196618 MEC196612:MEN196618 MNY196612:MOJ196618 MXU196612:MYF196618 NHQ196612:NIB196618 NRM196612:NRX196618 OBI196612:OBT196618 OLE196612:OLP196618 OVA196612:OVL196618 PEW196612:PFH196618 POS196612:PPD196618 PYO196612:PYZ196618 QIK196612:QIV196618 QSG196612:QSR196618 RCC196612:RCN196618 RLY196612:RMJ196618 RVU196612:RWF196618 SFQ196612:SGB196618 SPM196612:SPX196618 SZI196612:SZT196618 TJE196612:TJP196618 TTA196612:TTL196618 UCW196612:UDH196618 UMS196612:UND196618 UWO196612:UWZ196618 VGK196612:VGV196618 VQG196612:VQR196618 WAC196612:WAN196618 WJY196612:WKJ196618 WTU196612:WUF196618 HI262148:HT262154 RE262148:RP262154 ABA262148:ABL262154 AKW262148:ALH262154 AUS262148:AVD262154 BEO262148:BEZ262154 BOK262148:BOV262154 BYG262148:BYR262154 CIC262148:CIN262154 CRY262148:CSJ262154 DBU262148:DCF262154 DLQ262148:DMB262154 DVM262148:DVX262154 EFI262148:EFT262154 EPE262148:EPP262154 EZA262148:EZL262154 FIW262148:FJH262154 FSS262148:FTD262154 GCO262148:GCZ262154 GMK262148:GMV262154 GWG262148:GWR262154 HGC262148:HGN262154 HPY262148:HQJ262154 HZU262148:IAF262154 IJQ262148:IKB262154 ITM262148:ITX262154 JDI262148:JDT262154 JNE262148:JNP262154 JXA262148:JXL262154 KGW262148:KHH262154 KQS262148:KRD262154 LAO262148:LAZ262154 LKK262148:LKV262154 LUG262148:LUR262154 MEC262148:MEN262154 MNY262148:MOJ262154 MXU262148:MYF262154 NHQ262148:NIB262154 NRM262148:NRX262154 OBI262148:OBT262154 OLE262148:OLP262154 OVA262148:OVL262154 PEW262148:PFH262154 POS262148:PPD262154 PYO262148:PYZ262154 QIK262148:QIV262154 QSG262148:QSR262154 RCC262148:RCN262154 RLY262148:RMJ262154 RVU262148:RWF262154 SFQ262148:SGB262154 SPM262148:SPX262154 SZI262148:SZT262154 TJE262148:TJP262154 TTA262148:TTL262154 UCW262148:UDH262154 UMS262148:UND262154 UWO262148:UWZ262154 VGK262148:VGV262154 VQG262148:VQR262154 WAC262148:WAN262154 WJY262148:WKJ262154 WTU262148:WUF262154 HI327684:HT327690 RE327684:RP327690 ABA327684:ABL327690 AKW327684:ALH327690 AUS327684:AVD327690 BEO327684:BEZ327690 BOK327684:BOV327690 BYG327684:BYR327690 CIC327684:CIN327690 CRY327684:CSJ327690 DBU327684:DCF327690 DLQ327684:DMB327690 DVM327684:DVX327690 EFI327684:EFT327690 EPE327684:EPP327690 EZA327684:EZL327690 FIW327684:FJH327690 FSS327684:FTD327690 GCO327684:GCZ327690 GMK327684:GMV327690 GWG327684:GWR327690 HGC327684:HGN327690 HPY327684:HQJ327690 HZU327684:IAF327690 IJQ327684:IKB327690 ITM327684:ITX327690 JDI327684:JDT327690 JNE327684:JNP327690 JXA327684:JXL327690 KGW327684:KHH327690 KQS327684:KRD327690 LAO327684:LAZ327690 LKK327684:LKV327690 LUG327684:LUR327690 MEC327684:MEN327690 MNY327684:MOJ327690 MXU327684:MYF327690 NHQ327684:NIB327690 NRM327684:NRX327690 OBI327684:OBT327690 OLE327684:OLP327690 OVA327684:OVL327690 PEW327684:PFH327690 POS327684:PPD327690 PYO327684:PYZ327690 QIK327684:QIV327690 QSG327684:QSR327690 RCC327684:RCN327690 RLY327684:RMJ327690 RVU327684:RWF327690 SFQ327684:SGB327690 SPM327684:SPX327690 SZI327684:SZT327690 TJE327684:TJP327690 TTA327684:TTL327690 UCW327684:UDH327690 UMS327684:UND327690 UWO327684:UWZ327690 VGK327684:VGV327690 VQG327684:VQR327690 WAC327684:WAN327690 WJY327684:WKJ327690 WTU327684:WUF327690 HI393220:HT393226 RE393220:RP393226 ABA393220:ABL393226 AKW393220:ALH393226 AUS393220:AVD393226 BEO393220:BEZ393226 BOK393220:BOV393226 BYG393220:BYR393226 CIC393220:CIN393226 CRY393220:CSJ393226 DBU393220:DCF393226 DLQ393220:DMB393226 DVM393220:DVX393226 EFI393220:EFT393226 EPE393220:EPP393226 EZA393220:EZL393226 FIW393220:FJH393226 FSS393220:FTD393226 GCO393220:GCZ393226 GMK393220:GMV393226 GWG393220:GWR393226 HGC393220:HGN393226 HPY393220:HQJ393226 HZU393220:IAF393226 IJQ393220:IKB393226 ITM393220:ITX393226 JDI393220:JDT393226 JNE393220:JNP393226 JXA393220:JXL393226 KGW393220:KHH393226 KQS393220:KRD393226 LAO393220:LAZ393226 LKK393220:LKV393226 LUG393220:LUR393226 MEC393220:MEN393226 MNY393220:MOJ393226 MXU393220:MYF393226 NHQ393220:NIB393226 NRM393220:NRX393226 OBI393220:OBT393226 OLE393220:OLP393226 OVA393220:OVL393226 PEW393220:PFH393226 POS393220:PPD393226 PYO393220:PYZ393226 QIK393220:QIV393226 QSG393220:QSR393226 RCC393220:RCN393226 RLY393220:RMJ393226 RVU393220:RWF393226 SFQ393220:SGB393226 SPM393220:SPX393226 SZI393220:SZT393226 TJE393220:TJP393226 TTA393220:TTL393226 UCW393220:UDH393226 UMS393220:UND393226 UWO393220:UWZ393226 VGK393220:VGV393226 VQG393220:VQR393226 WAC393220:WAN393226 WJY393220:WKJ393226 WTU393220:WUF393226 HI458756:HT458762 RE458756:RP458762 ABA458756:ABL458762 AKW458756:ALH458762 AUS458756:AVD458762 BEO458756:BEZ458762 BOK458756:BOV458762 BYG458756:BYR458762 CIC458756:CIN458762 CRY458756:CSJ458762 DBU458756:DCF458762 DLQ458756:DMB458762 DVM458756:DVX458762 EFI458756:EFT458762 EPE458756:EPP458762 EZA458756:EZL458762 FIW458756:FJH458762 FSS458756:FTD458762 GCO458756:GCZ458762 GMK458756:GMV458762 GWG458756:GWR458762 HGC458756:HGN458762 HPY458756:HQJ458762 HZU458756:IAF458762 IJQ458756:IKB458762 ITM458756:ITX458762 JDI458756:JDT458762 JNE458756:JNP458762 JXA458756:JXL458762 KGW458756:KHH458762 KQS458756:KRD458762 LAO458756:LAZ458762 LKK458756:LKV458762 LUG458756:LUR458762 MEC458756:MEN458762 MNY458756:MOJ458762 MXU458756:MYF458762 NHQ458756:NIB458762 NRM458756:NRX458762 OBI458756:OBT458762 OLE458756:OLP458762 OVA458756:OVL458762 PEW458756:PFH458762 POS458756:PPD458762 PYO458756:PYZ458762 QIK458756:QIV458762 QSG458756:QSR458762 RCC458756:RCN458762 RLY458756:RMJ458762 RVU458756:RWF458762 SFQ458756:SGB458762 SPM458756:SPX458762 SZI458756:SZT458762 TJE458756:TJP458762 TTA458756:TTL458762 UCW458756:UDH458762 UMS458756:UND458762 UWO458756:UWZ458762 VGK458756:VGV458762 VQG458756:VQR458762 WAC458756:WAN458762 WJY458756:WKJ458762 WTU458756:WUF458762 HI524292:HT524298 RE524292:RP524298 ABA524292:ABL524298 AKW524292:ALH524298 AUS524292:AVD524298 BEO524292:BEZ524298 BOK524292:BOV524298 BYG524292:BYR524298 CIC524292:CIN524298 CRY524292:CSJ524298 DBU524292:DCF524298 DLQ524292:DMB524298 DVM524292:DVX524298 EFI524292:EFT524298 EPE524292:EPP524298 EZA524292:EZL524298 FIW524292:FJH524298 FSS524292:FTD524298 GCO524292:GCZ524298 GMK524292:GMV524298 GWG524292:GWR524298 HGC524292:HGN524298 HPY524292:HQJ524298 HZU524292:IAF524298 IJQ524292:IKB524298 ITM524292:ITX524298 JDI524292:JDT524298 JNE524292:JNP524298 JXA524292:JXL524298 KGW524292:KHH524298 KQS524292:KRD524298 LAO524292:LAZ524298 LKK524292:LKV524298 LUG524292:LUR524298 MEC524292:MEN524298 MNY524292:MOJ524298 MXU524292:MYF524298 NHQ524292:NIB524298 NRM524292:NRX524298 OBI524292:OBT524298 OLE524292:OLP524298 OVA524292:OVL524298 PEW524292:PFH524298 POS524292:PPD524298 PYO524292:PYZ524298 QIK524292:QIV524298 QSG524292:QSR524298 RCC524292:RCN524298 RLY524292:RMJ524298 RVU524292:RWF524298 SFQ524292:SGB524298 SPM524292:SPX524298 SZI524292:SZT524298 TJE524292:TJP524298 TTA524292:TTL524298 UCW524292:UDH524298 UMS524292:UND524298 UWO524292:UWZ524298 VGK524292:VGV524298 VQG524292:VQR524298 WAC524292:WAN524298 WJY524292:WKJ524298 WTU524292:WUF524298 HI589828:HT589834 RE589828:RP589834 ABA589828:ABL589834 AKW589828:ALH589834 AUS589828:AVD589834 BEO589828:BEZ589834 BOK589828:BOV589834 BYG589828:BYR589834 CIC589828:CIN589834 CRY589828:CSJ589834 DBU589828:DCF589834 DLQ589828:DMB589834 DVM589828:DVX589834 EFI589828:EFT589834 EPE589828:EPP589834 EZA589828:EZL589834 FIW589828:FJH589834 FSS589828:FTD589834 GCO589828:GCZ589834 GMK589828:GMV589834 GWG589828:GWR589834 HGC589828:HGN589834 HPY589828:HQJ589834 HZU589828:IAF589834 IJQ589828:IKB589834 ITM589828:ITX589834 JDI589828:JDT589834 JNE589828:JNP589834 JXA589828:JXL589834 KGW589828:KHH589834 KQS589828:KRD589834 LAO589828:LAZ589834 LKK589828:LKV589834 LUG589828:LUR589834 MEC589828:MEN589834 MNY589828:MOJ589834 MXU589828:MYF589834 NHQ589828:NIB589834 NRM589828:NRX589834 OBI589828:OBT589834 OLE589828:OLP589834 OVA589828:OVL589834 PEW589828:PFH589834 POS589828:PPD589834 PYO589828:PYZ589834 QIK589828:QIV589834 QSG589828:QSR589834 RCC589828:RCN589834 RLY589828:RMJ589834 RVU589828:RWF589834 SFQ589828:SGB589834 SPM589828:SPX589834 SZI589828:SZT589834 TJE589828:TJP589834 TTA589828:TTL589834 UCW589828:UDH589834 UMS589828:UND589834 UWO589828:UWZ589834 VGK589828:VGV589834 VQG589828:VQR589834 WAC589828:WAN589834 WJY589828:WKJ589834 WTU589828:WUF589834 HI655364:HT655370 RE655364:RP655370 ABA655364:ABL655370 AKW655364:ALH655370 AUS655364:AVD655370 BEO655364:BEZ655370 BOK655364:BOV655370 BYG655364:BYR655370 CIC655364:CIN655370 CRY655364:CSJ655370 DBU655364:DCF655370 DLQ655364:DMB655370 DVM655364:DVX655370 EFI655364:EFT655370 EPE655364:EPP655370 EZA655364:EZL655370 FIW655364:FJH655370 FSS655364:FTD655370 GCO655364:GCZ655370 GMK655364:GMV655370 GWG655364:GWR655370 HGC655364:HGN655370 HPY655364:HQJ655370 HZU655364:IAF655370 IJQ655364:IKB655370 ITM655364:ITX655370 JDI655364:JDT655370 JNE655364:JNP655370 JXA655364:JXL655370 KGW655364:KHH655370 KQS655364:KRD655370 LAO655364:LAZ655370 LKK655364:LKV655370 LUG655364:LUR655370 MEC655364:MEN655370 MNY655364:MOJ655370 MXU655364:MYF655370 NHQ655364:NIB655370 NRM655364:NRX655370 OBI655364:OBT655370 OLE655364:OLP655370 OVA655364:OVL655370 PEW655364:PFH655370 POS655364:PPD655370 PYO655364:PYZ655370 QIK655364:QIV655370 QSG655364:QSR655370 RCC655364:RCN655370 RLY655364:RMJ655370 RVU655364:RWF655370 SFQ655364:SGB655370 SPM655364:SPX655370 SZI655364:SZT655370 TJE655364:TJP655370 TTA655364:TTL655370 UCW655364:UDH655370 UMS655364:UND655370 UWO655364:UWZ655370 VGK655364:VGV655370 VQG655364:VQR655370 WAC655364:WAN655370 WJY655364:WKJ655370 WTU655364:WUF655370 HI720900:HT720906 RE720900:RP720906 ABA720900:ABL720906 AKW720900:ALH720906 AUS720900:AVD720906 BEO720900:BEZ720906 BOK720900:BOV720906 BYG720900:BYR720906 CIC720900:CIN720906 CRY720900:CSJ720906 DBU720900:DCF720906 DLQ720900:DMB720906 DVM720900:DVX720906 EFI720900:EFT720906 EPE720900:EPP720906 EZA720900:EZL720906 FIW720900:FJH720906 FSS720900:FTD720906 GCO720900:GCZ720906 GMK720900:GMV720906 GWG720900:GWR720906 HGC720900:HGN720906 HPY720900:HQJ720906 HZU720900:IAF720906 IJQ720900:IKB720906 ITM720900:ITX720906 JDI720900:JDT720906 JNE720900:JNP720906 JXA720900:JXL720906 KGW720900:KHH720906 KQS720900:KRD720906 LAO720900:LAZ720906 LKK720900:LKV720906 LUG720900:LUR720906 MEC720900:MEN720906 MNY720900:MOJ720906 MXU720900:MYF720906 NHQ720900:NIB720906 NRM720900:NRX720906 OBI720900:OBT720906 OLE720900:OLP720906 OVA720900:OVL720906 PEW720900:PFH720906 POS720900:PPD720906 PYO720900:PYZ720906 QIK720900:QIV720906 QSG720900:QSR720906 RCC720900:RCN720906 RLY720900:RMJ720906 RVU720900:RWF720906 SFQ720900:SGB720906 SPM720900:SPX720906 SZI720900:SZT720906 TJE720900:TJP720906 TTA720900:TTL720906 UCW720900:UDH720906 UMS720900:UND720906 UWO720900:UWZ720906 VGK720900:VGV720906 VQG720900:VQR720906 WAC720900:WAN720906 WJY720900:WKJ720906 WTU720900:WUF720906 HI786436:HT786442 RE786436:RP786442 ABA786436:ABL786442 AKW786436:ALH786442 AUS786436:AVD786442 BEO786436:BEZ786442 BOK786436:BOV786442 BYG786436:BYR786442 CIC786436:CIN786442 CRY786436:CSJ786442 DBU786436:DCF786442 DLQ786436:DMB786442 DVM786436:DVX786442 EFI786436:EFT786442 EPE786436:EPP786442 EZA786436:EZL786442 FIW786436:FJH786442 FSS786436:FTD786442 GCO786436:GCZ786442 GMK786436:GMV786442 GWG786436:GWR786442 HGC786436:HGN786442 HPY786436:HQJ786442 HZU786436:IAF786442 IJQ786436:IKB786442 ITM786436:ITX786442 JDI786436:JDT786442 JNE786436:JNP786442 JXA786436:JXL786442 KGW786436:KHH786442 KQS786436:KRD786442 LAO786436:LAZ786442 LKK786436:LKV786442 LUG786436:LUR786442 MEC786436:MEN786442 MNY786436:MOJ786442 MXU786436:MYF786442 NHQ786436:NIB786442 NRM786436:NRX786442 OBI786436:OBT786442 OLE786436:OLP786442 OVA786436:OVL786442 PEW786436:PFH786442 POS786436:PPD786442 PYO786436:PYZ786442 QIK786436:QIV786442 QSG786436:QSR786442 RCC786436:RCN786442 RLY786436:RMJ786442 RVU786436:RWF786442 SFQ786436:SGB786442 SPM786436:SPX786442 SZI786436:SZT786442 TJE786436:TJP786442 TTA786436:TTL786442 UCW786436:UDH786442 UMS786436:UND786442 UWO786436:UWZ786442 VGK786436:VGV786442 VQG786436:VQR786442 WAC786436:WAN786442 WJY786436:WKJ786442 WTU786436:WUF786442 HI851972:HT851978 RE851972:RP851978 ABA851972:ABL851978 AKW851972:ALH851978 AUS851972:AVD851978 BEO851972:BEZ851978 BOK851972:BOV851978 BYG851972:BYR851978 CIC851972:CIN851978 CRY851972:CSJ851978 DBU851972:DCF851978 DLQ851972:DMB851978 DVM851972:DVX851978 EFI851972:EFT851978 EPE851972:EPP851978 EZA851972:EZL851978 FIW851972:FJH851978 FSS851972:FTD851978 GCO851972:GCZ851978 GMK851972:GMV851978 GWG851972:GWR851978 HGC851972:HGN851978 HPY851972:HQJ851978 HZU851972:IAF851978 IJQ851972:IKB851978 ITM851972:ITX851978 JDI851972:JDT851978 JNE851972:JNP851978 JXA851972:JXL851978 KGW851972:KHH851978 KQS851972:KRD851978 LAO851972:LAZ851978 LKK851972:LKV851978 LUG851972:LUR851978 MEC851972:MEN851978 MNY851972:MOJ851978 MXU851972:MYF851978 NHQ851972:NIB851978 NRM851972:NRX851978 OBI851972:OBT851978 OLE851972:OLP851978 OVA851972:OVL851978 PEW851972:PFH851978 POS851972:PPD851978 PYO851972:PYZ851978 QIK851972:QIV851978 QSG851972:QSR851978 RCC851972:RCN851978 RLY851972:RMJ851978 RVU851972:RWF851978 SFQ851972:SGB851978 SPM851972:SPX851978 SZI851972:SZT851978 TJE851972:TJP851978 TTA851972:TTL851978 UCW851972:UDH851978 UMS851972:UND851978 UWO851972:UWZ851978 VGK851972:VGV851978 VQG851972:VQR851978 WAC851972:WAN851978 WJY851972:WKJ851978 WTU851972:WUF851978 HI917508:HT917514 RE917508:RP917514 ABA917508:ABL917514 AKW917508:ALH917514 AUS917508:AVD917514 BEO917508:BEZ917514 BOK917508:BOV917514 BYG917508:BYR917514 CIC917508:CIN917514 CRY917508:CSJ917514 DBU917508:DCF917514 DLQ917508:DMB917514 DVM917508:DVX917514 EFI917508:EFT917514 EPE917508:EPP917514 EZA917508:EZL917514 FIW917508:FJH917514 FSS917508:FTD917514 GCO917508:GCZ917514 GMK917508:GMV917514 GWG917508:GWR917514 HGC917508:HGN917514 HPY917508:HQJ917514 HZU917508:IAF917514 IJQ917508:IKB917514 ITM917508:ITX917514 JDI917508:JDT917514 JNE917508:JNP917514 JXA917508:JXL917514 KGW917508:KHH917514 KQS917508:KRD917514 LAO917508:LAZ917514 LKK917508:LKV917514 LUG917508:LUR917514 MEC917508:MEN917514 MNY917508:MOJ917514 MXU917508:MYF917514 NHQ917508:NIB917514 NRM917508:NRX917514 OBI917508:OBT917514 OLE917508:OLP917514 OVA917508:OVL917514 PEW917508:PFH917514 POS917508:PPD917514 PYO917508:PYZ917514 QIK917508:QIV917514 QSG917508:QSR917514 RCC917508:RCN917514 RLY917508:RMJ917514 RVU917508:RWF917514 SFQ917508:SGB917514 SPM917508:SPX917514 SZI917508:SZT917514 TJE917508:TJP917514 TTA917508:TTL917514 UCW917508:UDH917514 UMS917508:UND917514 UWO917508:UWZ917514 VGK917508:VGV917514 VQG917508:VQR917514 WAC917508:WAN917514 WJY917508:WKJ917514 WTU917508:WUF917514 HI983044:HT983050 RE983044:RP983050 ABA983044:ABL983050 AKW983044:ALH983050 AUS983044:AVD983050 BEO983044:BEZ983050 BOK983044:BOV983050 BYG983044:BYR983050 CIC983044:CIN983050 CRY983044:CSJ983050 DBU983044:DCF983050 DLQ983044:DMB983050 DVM983044:DVX983050 EFI983044:EFT983050 EPE983044:EPP983050 EZA983044:EZL983050 FIW983044:FJH983050 FSS983044:FTD983050 GCO983044:GCZ983050 GMK983044:GMV983050 GWG983044:GWR983050 HGC983044:HGN983050 HPY983044:HQJ983050 HZU983044:IAF983050 IJQ983044:IKB983050 ITM983044:ITX983050 JDI983044:JDT983050 JNE983044:JNP983050 JXA983044:JXL983050 KGW983044:KHH983050 KQS983044:KRD983050 LAO983044:LAZ983050 LKK983044:LKV983050 LUG983044:LUR983050 MEC983044:MEN983050 MNY983044:MOJ983050 MXU983044:MYF983050 NHQ983044:NIB983050 NRM983044:NRX983050 OBI983044:OBT983050 OLE983044:OLP983050 OVA983044:OVL983050 PEW983044:PFH983050 POS983044:PPD983050 PYO983044:PYZ983050 QIK983044:QIV983050 QSG983044:QSR983050 RCC983044:RCN983050 RLY983044:RMJ983050 RVU983044:RWF983050 SFQ983044:SGB983050 SPM983044:SPX983050 SZI983044:SZT983050 TJE983044:TJP983050 TTA983044:TTL983050 UCW983044:UDH983050 UMS983044:UND983050 UWO983044:UWZ983050 VGK983044:VGV983050 VQG983044:VQR983050 WAC983044:WAN983050 WJY983044:WKJ983050 WTU983044:WUF983050 HI65548:HT65550 RE65548:RP65550 ABA65548:ABL65550 AKW65548:ALH65550 AUS65548:AVD65550 BEO65548:BEZ65550 BOK65548:BOV65550 BYG65548:BYR65550 CIC65548:CIN65550 CRY65548:CSJ65550 DBU65548:DCF65550 DLQ65548:DMB65550 DVM65548:DVX65550 EFI65548:EFT65550 EPE65548:EPP65550 EZA65548:EZL65550 FIW65548:FJH65550 FSS65548:FTD65550 GCO65548:GCZ65550 GMK65548:GMV65550 GWG65548:GWR65550 HGC65548:HGN65550 HPY65548:HQJ65550 HZU65548:IAF65550 IJQ65548:IKB65550 ITM65548:ITX65550 JDI65548:JDT65550 JNE65548:JNP65550 JXA65548:JXL65550 KGW65548:KHH65550 KQS65548:KRD65550 LAO65548:LAZ65550 LKK65548:LKV65550 LUG65548:LUR65550 MEC65548:MEN65550 MNY65548:MOJ65550 MXU65548:MYF65550 NHQ65548:NIB65550 NRM65548:NRX65550 OBI65548:OBT65550 OLE65548:OLP65550 OVA65548:OVL65550 PEW65548:PFH65550 POS65548:PPD65550 PYO65548:PYZ65550 QIK65548:QIV65550 QSG65548:QSR65550 RCC65548:RCN65550 RLY65548:RMJ65550 RVU65548:RWF65550 SFQ65548:SGB65550 SPM65548:SPX65550 SZI65548:SZT65550 TJE65548:TJP65550 TTA65548:TTL65550 UCW65548:UDH65550 UMS65548:UND65550 UWO65548:UWZ65550 VGK65548:VGV65550 VQG65548:VQR65550 WAC65548:WAN65550 WJY65548:WKJ65550 WTU65548:WUF65550 HI131084:HT131086 RE131084:RP131086 ABA131084:ABL131086 AKW131084:ALH131086 AUS131084:AVD131086 BEO131084:BEZ131086 BOK131084:BOV131086 BYG131084:BYR131086 CIC131084:CIN131086 CRY131084:CSJ131086 DBU131084:DCF131086 DLQ131084:DMB131086 DVM131084:DVX131086 EFI131084:EFT131086 EPE131084:EPP131086 EZA131084:EZL131086 FIW131084:FJH131086 FSS131084:FTD131086 GCO131084:GCZ131086 GMK131084:GMV131086 GWG131084:GWR131086 HGC131084:HGN131086 HPY131084:HQJ131086 HZU131084:IAF131086 IJQ131084:IKB131086 ITM131084:ITX131086 JDI131084:JDT131086 JNE131084:JNP131086 JXA131084:JXL131086 KGW131084:KHH131086 KQS131084:KRD131086 LAO131084:LAZ131086 LKK131084:LKV131086 LUG131084:LUR131086 MEC131084:MEN131086 MNY131084:MOJ131086 MXU131084:MYF131086 NHQ131084:NIB131086 NRM131084:NRX131086 OBI131084:OBT131086 OLE131084:OLP131086 OVA131084:OVL131086 PEW131084:PFH131086 POS131084:PPD131086 PYO131084:PYZ131086 QIK131084:QIV131086 QSG131084:QSR131086 RCC131084:RCN131086 RLY131084:RMJ131086 RVU131084:RWF131086 SFQ131084:SGB131086 SPM131084:SPX131086 SZI131084:SZT131086 TJE131084:TJP131086 TTA131084:TTL131086 UCW131084:UDH131086 UMS131084:UND131086 UWO131084:UWZ131086 VGK131084:VGV131086 VQG131084:VQR131086 WAC131084:WAN131086 WJY131084:WKJ131086 WTU131084:WUF131086 HI196620:HT196622 RE196620:RP196622 ABA196620:ABL196622 AKW196620:ALH196622 AUS196620:AVD196622 BEO196620:BEZ196622 BOK196620:BOV196622 BYG196620:BYR196622 CIC196620:CIN196622 CRY196620:CSJ196622 DBU196620:DCF196622 DLQ196620:DMB196622 DVM196620:DVX196622 EFI196620:EFT196622 EPE196620:EPP196622 EZA196620:EZL196622 FIW196620:FJH196622 FSS196620:FTD196622 GCO196620:GCZ196622 GMK196620:GMV196622 GWG196620:GWR196622 HGC196620:HGN196622 HPY196620:HQJ196622 HZU196620:IAF196622 IJQ196620:IKB196622 ITM196620:ITX196622 JDI196620:JDT196622 JNE196620:JNP196622 JXA196620:JXL196622 KGW196620:KHH196622 KQS196620:KRD196622 LAO196620:LAZ196622 LKK196620:LKV196622 LUG196620:LUR196622 MEC196620:MEN196622 MNY196620:MOJ196622 MXU196620:MYF196622 NHQ196620:NIB196622 NRM196620:NRX196622 OBI196620:OBT196622 OLE196620:OLP196622 OVA196620:OVL196622 PEW196620:PFH196622 POS196620:PPD196622 PYO196620:PYZ196622 QIK196620:QIV196622 QSG196620:QSR196622 RCC196620:RCN196622 RLY196620:RMJ196622 RVU196620:RWF196622 SFQ196620:SGB196622 SPM196620:SPX196622 SZI196620:SZT196622 TJE196620:TJP196622 TTA196620:TTL196622 UCW196620:UDH196622 UMS196620:UND196622 UWO196620:UWZ196622 VGK196620:VGV196622 VQG196620:VQR196622 WAC196620:WAN196622 WJY196620:WKJ196622 WTU196620:WUF196622 HI262156:HT262158 RE262156:RP262158 ABA262156:ABL262158 AKW262156:ALH262158 AUS262156:AVD262158 BEO262156:BEZ262158 BOK262156:BOV262158 BYG262156:BYR262158 CIC262156:CIN262158 CRY262156:CSJ262158 DBU262156:DCF262158 DLQ262156:DMB262158 DVM262156:DVX262158 EFI262156:EFT262158 EPE262156:EPP262158 EZA262156:EZL262158 FIW262156:FJH262158 FSS262156:FTD262158 GCO262156:GCZ262158 GMK262156:GMV262158 GWG262156:GWR262158 HGC262156:HGN262158 HPY262156:HQJ262158 HZU262156:IAF262158 IJQ262156:IKB262158 ITM262156:ITX262158 JDI262156:JDT262158 JNE262156:JNP262158 JXA262156:JXL262158 KGW262156:KHH262158 KQS262156:KRD262158 LAO262156:LAZ262158 LKK262156:LKV262158 LUG262156:LUR262158 MEC262156:MEN262158 MNY262156:MOJ262158 MXU262156:MYF262158 NHQ262156:NIB262158 NRM262156:NRX262158 OBI262156:OBT262158 OLE262156:OLP262158 OVA262156:OVL262158 PEW262156:PFH262158 POS262156:PPD262158 PYO262156:PYZ262158 QIK262156:QIV262158 QSG262156:QSR262158 RCC262156:RCN262158 RLY262156:RMJ262158 RVU262156:RWF262158 SFQ262156:SGB262158 SPM262156:SPX262158 SZI262156:SZT262158 TJE262156:TJP262158 TTA262156:TTL262158 UCW262156:UDH262158 UMS262156:UND262158 UWO262156:UWZ262158 VGK262156:VGV262158 VQG262156:VQR262158 WAC262156:WAN262158 WJY262156:WKJ262158 WTU262156:WUF262158 HI327692:HT327694 RE327692:RP327694 ABA327692:ABL327694 AKW327692:ALH327694 AUS327692:AVD327694 BEO327692:BEZ327694 BOK327692:BOV327694 BYG327692:BYR327694 CIC327692:CIN327694 CRY327692:CSJ327694 DBU327692:DCF327694 DLQ327692:DMB327694 DVM327692:DVX327694 EFI327692:EFT327694 EPE327692:EPP327694 EZA327692:EZL327694 FIW327692:FJH327694 FSS327692:FTD327694 GCO327692:GCZ327694 GMK327692:GMV327694 GWG327692:GWR327694 HGC327692:HGN327694 HPY327692:HQJ327694 HZU327692:IAF327694 IJQ327692:IKB327694 ITM327692:ITX327694 JDI327692:JDT327694 JNE327692:JNP327694 JXA327692:JXL327694 KGW327692:KHH327694 KQS327692:KRD327694 LAO327692:LAZ327694 LKK327692:LKV327694 LUG327692:LUR327694 MEC327692:MEN327694 MNY327692:MOJ327694 MXU327692:MYF327694 NHQ327692:NIB327694 NRM327692:NRX327694 OBI327692:OBT327694 OLE327692:OLP327694 OVA327692:OVL327694 PEW327692:PFH327694 POS327692:PPD327694 PYO327692:PYZ327694 QIK327692:QIV327694 QSG327692:QSR327694 RCC327692:RCN327694 RLY327692:RMJ327694 RVU327692:RWF327694 SFQ327692:SGB327694 SPM327692:SPX327694 SZI327692:SZT327694 TJE327692:TJP327694 TTA327692:TTL327694 UCW327692:UDH327694 UMS327692:UND327694 UWO327692:UWZ327694 VGK327692:VGV327694 VQG327692:VQR327694 WAC327692:WAN327694 WJY327692:WKJ327694 WTU327692:WUF327694 HI393228:HT393230 RE393228:RP393230 ABA393228:ABL393230 AKW393228:ALH393230 AUS393228:AVD393230 BEO393228:BEZ393230 BOK393228:BOV393230 BYG393228:BYR393230 CIC393228:CIN393230 CRY393228:CSJ393230 DBU393228:DCF393230 DLQ393228:DMB393230 DVM393228:DVX393230 EFI393228:EFT393230 EPE393228:EPP393230 EZA393228:EZL393230 FIW393228:FJH393230 FSS393228:FTD393230 GCO393228:GCZ393230 GMK393228:GMV393230 GWG393228:GWR393230 HGC393228:HGN393230 HPY393228:HQJ393230 HZU393228:IAF393230 IJQ393228:IKB393230 ITM393228:ITX393230 JDI393228:JDT393230 JNE393228:JNP393230 JXA393228:JXL393230 KGW393228:KHH393230 KQS393228:KRD393230 LAO393228:LAZ393230 LKK393228:LKV393230 LUG393228:LUR393230 MEC393228:MEN393230 MNY393228:MOJ393230 MXU393228:MYF393230 NHQ393228:NIB393230 NRM393228:NRX393230 OBI393228:OBT393230 OLE393228:OLP393230 OVA393228:OVL393230 PEW393228:PFH393230 POS393228:PPD393230 PYO393228:PYZ393230 QIK393228:QIV393230 QSG393228:QSR393230 RCC393228:RCN393230 RLY393228:RMJ393230 RVU393228:RWF393230 SFQ393228:SGB393230 SPM393228:SPX393230 SZI393228:SZT393230 TJE393228:TJP393230 TTA393228:TTL393230 UCW393228:UDH393230 UMS393228:UND393230 UWO393228:UWZ393230 VGK393228:VGV393230 VQG393228:VQR393230 WAC393228:WAN393230 WJY393228:WKJ393230 WTU393228:WUF393230 HI458764:HT458766 RE458764:RP458766 ABA458764:ABL458766 AKW458764:ALH458766 AUS458764:AVD458766 BEO458764:BEZ458766 BOK458764:BOV458766 BYG458764:BYR458766 CIC458764:CIN458766 CRY458764:CSJ458766 DBU458764:DCF458766 DLQ458764:DMB458766 DVM458764:DVX458766 EFI458764:EFT458766 EPE458764:EPP458766 EZA458764:EZL458766 FIW458764:FJH458766 FSS458764:FTD458766 GCO458764:GCZ458766 GMK458764:GMV458766 GWG458764:GWR458766 HGC458764:HGN458766 HPY458764:HQJ458766 HZU458764:IAF458766 IJQ458764:IKB458766 ITM458764:ITX458766 JDI458764:JDT458766 JNE458764:JNP458766 JXA458764:JXL458766 KGW458764:KHH458766 KQS458764:KRD458766 LAO458764:LAZ458766 LKK458764:LKV458766 LUG458764:LUR458766 MEC458764:MEN458766 MNY458764:MOJ458766 MXU458764:MYF458766 NHQ458764:NIB458766 NRM458764:NRX458766 OBI458764:OBT458766 OLE458764:OLP458766 OVA458764:OVL458766 PEW458764:PFH458766 POS458764:PPD458766 PYO458764:PYZ458766 QIK458764:QIV458766 QSG458764:QSR458766 RCC458764:RCN458766 RLY458764:RMJ458766 RVU458764:RWF458766 SFQ458764:SGB458766 SPM458764:SPX458766 SZI458764:SZT458766 TJE458764:TJP458766 TTA458764:TTL458766 UCW458764:UDH458766 UMS458764:UND458766 UWO458764:UWZ458766 VGK458764:VGV458766 VQG458764:VQR458766 WAC458764:WAN458766 WJY458764:WKJ458766 WTU458764:WUF458766 HI524300:HT524302 RE524300:RP524302 ABA524300:ABL524302 AKW524300:ALH524302 AUS524300:AVD524302 BEO524300:BEZ524302 BOK524300:BOV524302 BYG524300:BYR524302 CIC524300:CIN524302 CRY524300:CSJ524302 DBU524300:DCF524302 DLQ524300:DMB524302 DVM524300:DVX524302 EFI524300:EFT524302 EPE524300:EPP524302 EZA524300:EZL524302 FIW524300:FJH524302 FSS524300:FTD524302 GCO524300:GCZ524302 GMK524300:GMV524302 GWG524300:GWR524302 HGC524300:HGN524302 HPY524300:HQJ524302 HZU524300:IAF524302 IJQ524300:IKB524302 ITM524300:ITX524302 JDI524300:JDT524302 JNE524300:JNP524302 JXA524300:JXL524302 KGW524300:KHH524302 KQS524300:KRD524302 LAO524300:LAZ524302 LKK524300:LKV524302 LUG524300:LUR524302 MEC524300:MEN524302 MNY524300:MOJ524302 MXU524300:MYF524302 NHQ524300:NIB524302 NRM524300:NRX524302 OBI524300:OBT524302 OLE524300:OLP524302 OVA524300:OVL524302 PEW524300:PFH524302 POS524300:PPD524302 PYO524300:PYZ524302 QIK524300:QIV524302 QSG524300:QSR524302 RCC524300:RCN524302 RLY524300:RMJ524302 RVU524300:RWF524302 SFQ524300:SGB524302 SPM524300:SPX524302 SZI524300:SZT524302 TJE524300:TJP524302 TTA524300:TTL524302 UCW524300:UDH524302 UMS524300:UND524302 UWO524300:UWZ524302 VGK524300:VGV524302 VQG524300:VQR524302 WAC524300:WAN524302 WJY524300:WKJ524302 WTU524300:WUF524302 HI589836:HT589838 RE589836:RP589838 ABA589836:ABL589838 AKW589836:ALH589838 AUS589836:AVD589838 BEO589836:BEZ589838 BOK589836:BOV589838 BYG589836:BYR589838 CIC589836:CIN589838 CRY589836:CSJ589838 DBU589836:DCF589838 DLQ589836:DMB589838 DVM589836:DVX589838 EFI589836:EFT589838 EPE589836:EPP589838 EZA589836:EZL589838 FIW589836:FJH589838 FSS589836:FTD589838 GCO589836:GCZ589838 GMK589836:GMV589838 GWG589836:GWR589838 HGC589836:HGN589838 HPY589836:HQJ589838 HZU589836:IAF589838 IJQ589836:IKB589838 ITM589836:ITX589838 JDI589836:JDT589838 JNE589836:JNP589838 JXA589836:JXL589838 KGW589836:KHH589838 KQS589836:KRD589838 LAO589836:LAZ589838 LKK589836:LKV589838 LUG589836:LUR589838 MEC589836:MEN589838 MNY589836:MOJ589838 MXU589836:MYF589838 NHQ589836:NIB589838 NRM589836:NRX589838 OBI589836:OBT589838 OLE589836:OLP589838 OVA589836:OVL589838 PEW589836:PFH589838 POS589836:PPD589838 PYO589836:PYZ589838 QIK589836:QIV589838 QSG589836:QSR589838 RCC589836:RCN589838 RLY589836:RMJ589838 RVU589836:RWF589838 SFQ589836:SGB589838 SPM589836:SPX589838 SZI589836:SZT589838 TJE589836:TJP589838 TTA589836:TTL589838 UCW589836:UDH589838 UMS589836:UND589838 UWO589836:UWZ589838 VGK589836:VGV589838 VQG589836:VQR589838 WAC589836:WAN589838 WJY589836:WKJ589838 WTU589836:WUF589838 HI655372:HT655374 RE655372:RP655374 ABA655372:ABL655374 AKW655372:ALH655374 AUS655372:AVD655374 BEO655372:BEZ655374 BOK655372:BOV655374 BYG655372:BYR655374 CIC655372:CIN655374 CRY655372:CSJ655374 DBU655372:DCF655374 DLQ655372:DMB655374 DVM655372:DVX655374 EFI655372:EFT655374 EPE655372:EPP655374 EZA655372:EZL655374 FIW655372:FJH655374 FSS655372:FTD655374 GCO655372:GCZ655374 GMK655372:GMV655374 GWG655372:GWR655374 HGC655372:HGN655374 HPY655372:HQJ655374 HZU655372:IAF655374 IJQ655372:IKB655374 ITM655372:ITX655374 JDI655372:JDT655374 JNE655372:JNP655374 JXA655372:JXL655374 KGW655372:KHH655374 KQS655372:KRD655374 LAO655372:LAZ655374 LKK655372:LKV655374 LUG655372:LUR655374 MEC655372:MEN655374 MNY655372:MOJ655374 MXU655372:MYF655374 NHQ655372:NIB655374 NRM655372:NRX655374 OBI655372:OBT655374 OLE655372:OLP655374 OVA655372:OVL655374 PEW655372:PFH655374 POS655372:PPD655374 PYO655372:PYZ655374 QIK655372:QIV655374 QSG655372:QSR655374 RCC655372:RCN655374 RLY655372:RMJ655374 RVU655372:RWF655374 SFQ655372:SGB655374 SPM655372:SPX655374 SZI655372:SZT655374 TJE655372:TJP655374 TTA655372:TTL655374 UCW655372:UDH655374 UMS655372:UND655374 UWO655372:UWZ655374 VGK655372:VGV655374 VQG655372:VQR655374 WAC655372:WAN655374 WJY655372:WKJ655374 WTU655372:WUF655374 HI720908:HT720910 RE720908:RP720910 ABA720908:ABL720910 AKW720908:ALH720910 AUS720908:AVD720910 BEO720908:BEZ720910 BOK720908:BOV720910 BYG720908:BYR720910 CIC720908:CIN720910 CRY720908:CSJ720910 DBU720908:DCF720910 DLQ720908:DMB720910 DVM720908:DVX720910 EFI720908:EFT720910 EPE720908:EPP720910 EZA720908:EZL720910 FIW720908:FJH720910 FSS720908:FTD720910 GCO720908:GCZ720910 GMK720908:GMV720910 GWG720908:GWR720910 HGC720908:HGN720910 HPY720908:HQJ720910 HZU720908:IAF720910 IJQ720908:IKB720910 ITM720908:ITX720910 JDI720908:JDT720910 JNE720908:JNP720910 JXA720908:JXL720910 KGW720908:KHH720910 KQS720908:KRD720910 LAO720908:LAZ720910 LKK720908:LKV720910 LUG720908:LUR720910 MEC720908:MEN720910 MNY720908:MOJ720910 MXU720908:MYF720910 NHQ720908:NIB720910 NRM720908:NRX720910 OBI720908:OBT720910 OLE720908:OLP720910 OVA720908:OVL720910 PEW720908:PFH720910 POS720908:PPD720910 PYO720908:PYZ720910 QIK720908:QIV720910 QSG720908:QSR720910 RCC720908:RCN720910 RLY720908:RMJ720910 RVU720908:RWF720910 SFQ720908:SGB720910 SPM720908:SPX720910 SZI720908:SZT720910 TJE720908:TJP720910 TTA720908:TTL720910 UCW720908:UDH720910 UMS720908:UND720910 UWO720908:UWZ720910 VGK720908:VGV720910 VQG720908:VQR720910 WAC720908:WAN720910 WJY720908:WKJ720910 WTU720908:WUF720910 HI786444:HT786446 RE786444:RP786446 ABA786444:ABL786446 AKW786444:ALH786446 AUS786444:AVD786446 BEO786444:BEZ786446 BOK786444:BOV786446 BYG786444:BYR786446 CIC786444:CIN786446 CRY786444:CSJ786446 DBU786444:DCF786446 DLQ786444:DMB786446 DVM786444:DVX786446 EFI786444:EFT786446 EPE786444:EPP786446 EZA786444:EZL786446 FIW786444:FJH786446 FSS786444:FTD786446 GCO786444:GCZ786446 GMK786444:GMV786446 GWG786444:GWR786446 HGC786444:HGN786446 HPY786444:HQJ786446 HZU786444:IAF786446 IJQ786444:IKB786446 ITM786444:ITX786446 JDI786444:JDT786446 JNE786444:JNP786446 JXA786444:JXL786446 KGW786444:KHH786446 KQS786444:KRD786446 LAO786444:LAZ786446 LKK786444:LKV786446 LUG786444:LUR786446 MEC786444:MEN786446 MNY786444:MOJ786446 MXU786444:MYF786446 NHQ786444:NIB786446 NRM786444:NRX786446 OBI786444:OBT786446 OLE786444:OLP786446 OVA786444:OVL786446 PEW786444:PFH786446 POS786444:PPD786446 PYO786444:PYZ786446 QIK786444:QIV786446 QSG786444:QSR786446 RCC786444:RCN786446 RLY786444:RMJ786446 RVU786444:RWF786446 SFQ786444:SGB786446 SPM786444:SPX786446 SZI786444:SZT786446 TJE786444:TJP786446 TTA786444:TTL786446 UCW786444:UDH786446 UMS786444:UND786446 UWO786444:UWZ786446 VGK786444:VGV786446 VQG786444:VQR786446 WAC786444:WAN786446 WJY786444:WKJ786446 WTU786444:WUF786446 HI851980:HT851982 RE851980:RP851982 ABA851980:ABL851982 AKW851980:ALH851982 AUS851980:AVD851982 BEO851980:BEZ851982 BOK851980:BOV851982 BYG851980:BYR851982 CIC851980:CIN851982 CRY851980:CSJ851982 DBU851980:DCF851982 DLQ851980:DMB851982 DVM851980:DVX851982 EFI851980:EFT851982 EPE851980:EPP851982 EZA851980:EZL851982 FIW851980:FJH851982 FSS851980:FTD851982 GCO851980:GCZ851982 GMK851980:GMV851982 GWG851980:GWR851982 HGC851980:HGN851982 HPY851980:HQJ851982 HZU851980:IAF851982 IJQ851980:IKB851982 ITM851980:ITX851982 JDI851980:JDT851982 JNE851980:JNP851982 JXA851980:JXL851982 KGW851980:KHH851982 KQS851980:KRD851982 LAO851980:LAZ851982 LKK851980:LKV851982 LUG851980:LUR851982 MEC851980:MEN851982 MNY851980:MOJ851982 MXU851980:MYF851982 NHQ851980:NIB851982 NRM851980:NRX851982 OBI851980:OBT851982 OLE851980:OLP851982 OVA851980:OVL851982 PEW851980:PFH851982 POS851980:PPD851982 PYO851980:PYZ851982 QIK851980:QIV851982 QSG851980:QSR851982 RCC851980:RCN851982 RLY851980:RMJ851982 RVU851980:RWF851982 SFQ851980:SGB851982 SPM851980:SPX851982 SZI851980:SZT851982 TJE851980:TJP851982 TTA851980:TTL851982 UCW851980:UDH851982 UMS851980:UND851982 UWO851980:UWZ851982 VGK851980:VGV851982 VQG851980:VQR851982 WAC851980:WAN851982 WJY851980:WKJ851982 WTU851980:WUF851982 HI917516:HT917518 RE917516:RP917518 ABA917516:ABL917518 AKW917516:ALH917518 AUS917516:AVD917518 BEO917516:BEZ917518 BOK917516:BOV917518 BYG917516:BYR917518 CIC917516:CIN917518 CRY917516:CSJ917518 DBU917516:DCF917518 DLQ917516:DMB917518 DVM917516:DVX917518 EFI917516:EFT917518 EPE917516:EPP917518 EZA917516:EZL917518 FIW917516:FJH917518 FSS917516:FTD917518 GCO917516:GCZ917518 GMK917516:GMV917518 GWG917516:GWR917518 HGC917516:HGN917518 HPY917516:HQJ917518 HZU917516:IAF917518 IJQ917516:IKB917518 ITM917516:ITX917518 JDI917516:JDT917518 JNE917516:JNP917518 JXA917516:JXL917518 KGW917516:KHH917518 KQS917516:KRD917518 LAO917516:LAZ917518 LKK917516:LKV917518 LUG917516:LUR917518 MEC917516:MEN917518 MNY917516:MOJ917518 MXU917516:MYF917518 NHQ917516:NIB917518 NRM917516:NRX917518 OBI917516:OBT917518 OLE917516:OLP917518 OVA917516:OVL917518 PEW917516:PFH917518 POS917516:PPD917518 PYO917516:PYZ917518 QIK917516:QIV917518 QSG917516:QSR917518 RCC917516:RCN917518 RLY917516:RMJ917518 RVU917516:RWF917518 SFQ917516:SGB917518 SPM917516:SPX917518 SZI917516:SZT917518 TJE917516:TJP917518 TTA917516:TTL917518 UCW917516:UDH917518 UMS917516:UND917518 UWO917516:UWZ917518 VGK917516:VGV917518 VQG917516:VQR917518 WAC917516:WAN917518 WJY917516:WKJ917518 WTU917516:WUF917518 HI983052:HT983054 RE983052:RP983054 ABA983052:ABL983054 AKW983052:ALH983054 AUS983052:AVD983054 BEO983052:BEZ983054 BOK983052:BOV983054 BYG983052:BYR983054 CIC983052:CIN983054 CRY983052:CSJ983054 DBU983052:DCF983054 DLQ983052:DMB983054 DVM983052:DVX983054 EFI983052:EFT983054 EPE983052:EPP983054 EZA983052:EZL983054 FIW983052:FJH983054 FSS983052:FTD983054 GCO983052:GCZ983054 GMK983052:GMV983054 GWG983052:GWR983054 HGC983052:HGN983054 HPY983052:HQJ983054 HZU983052:IAF983054 IJQ983052:IKB983054 ITM983052:ITX983054 JDI983052:JDT983054 JNE983052:JNP983054 JXA983052:JXL983054 KGW983052:KHH983054 KQS983052:KRD983054 LAO983052:LAZ983054 LKK983052:LKV983054 LUG983052:LUR983054 MEC983052:MEN983054 MNY983052:MOJ983054 MXU983052:MYF983054 NHQ983052:NIB983054 NRM983052:NRX983054 OBI983052:OBT983054 OLE983052:OLP983054 OVA983052:OVL983054 PEW983052:PFH983054 POS983052:PPD983054 PYO983052:PYZ983054 QIK983052:QIV983054 QSG983052:QSR983054 RCC983052:RCN983054 RLY983052:RMJ983054 RVU983052:RWF983054 SFQ983052:SGB983054 SPM983052:SPX983054 SZI983052:SZT983054 TJE983052:TJP983054 TTA983052:TTL983054 UCW983052:UDH983054 UMS983052:UND983054 UWO983052:UWZ983054 VGK983052:VGV983054 VQG983052:VQR983054 WAC983052:WAN983054 WJY983052:WKJ983054 WTU983052:WUF983054 HI65554:HT65554 RE65554:RP65554 ABA65554:ABL65554 AKW65554:ALH65554 AUS65554:AVD65554 BEO65554:BEZ65554 BOK65554:BOV65554 BYG65554:BYR65554 CIC65554:CIN65554 CRY65554:CSJ65554 DBU65554:DCF65554 DLQ65554:DMB65554 DVM65554:DVX65554 EFI65554:EFT65554 EPE65554:EPP65554 EZA65554:EZL65554 FIW65554:FJH65554 FSS65554:FTD65554 GCO65554:GCZ65554 GMK65554:GMV65554 GWG65554:GWR65554 HGC65554:HGN65554 HPY65554:HQJ65554 HZU65554:IAF65554 IJQ65554:IKB65554 ITM65554:ITX65554 JDI65554:JDT65554 JNE65554:JNP65554 JXA65554:JXL65554 KGW65554:KHH65554 KQS65554:KRD65554 LAO65554:LAZ65554 LKK65554:LKV65554 LUG65554:LUR65554 MEC65554:MEN65554 MNY65554:MOJ65554 MXU65554:MYF65554 NHQ65554:NIB65554 NRM65554:NRX65554 OBI65554:OBT65554 OLE65554:OLP65554 OVA65554:OVL65554 PEW65554:PFH65554 POS65554:PPD65554 PYO65554:PYZ65554 QIK65554:QIV65554 QSG65554:QSR65554 RCC65554:RCN65554 RLY65554:RMJ65554 RVU65554:RWF65554 SFQ65554:SGB65554 SPM65554:SPX65554 SZI65554:SZT65554 TJE65554:TJP65554 TTA65554:TTL65554 UCW65554:UDH65554 UMS65554:UND65554 UWO65554:UWZ65554 VGK65554:VGV65554 VQG65554:VQR65554 WAC65554:WAN65554 WJY65554:WKJ65554 WTU65554:WUF65554 HI131090:HT131090 RE131090:RP131090 ABA131090:ABL131090 AKW131090:ALH131090 AUS131090:AVD131090 BEO131090:BEZ131090 BOK131090:BOV131090 BYG131090:BYR131090 CIC131090:CIN131090 CRY131090:CSJ131090 DBU131090:DCF131090 DLQ131090:DMB131090 DVM131090:DVX131090 EFI131090:EFT131090 EPE131090:EPP131090 EZA131090:EZL131090 FIW131090:FJH131090 FSS131090:FTD131090 GCO131090:GCZ131090 GMK131090:GMV131090 GWG131090:GWR131090 HGC131090:HGN131090 HPY131090:HQJ131090 HZU131090:IAF131090 IJQ131090:IKB131090 ITM131090:ITX131090 JDI131090:JDT131090 JNE131090:JNP131090 JXA131090:JXL131090 KGW131090:KHH131090 KQS131090:KRD131090 LAO131090:LAZ131090 LKK131090:LKV131090 LUG131090:LUR131090 MEC131090:MEN131090 MNY131090:MOJ131090 MXU131090:MYF131090 NHQ131090:NIB131090 NRM131090:NRX131090 OBI131090:OBT131090 OLE131090:OLP131090 OVA131090:OVL131090 PEW131090:PFH131090 POS131090:PPD131090 PYO131090:PYZ131090 QIK131090:QIV131090 QSG131090:QSR131090 RCC131090:RCN131090 RLY131090:RMJ131090 RVU131090:RWF131090 SFQ131090:SGB131090 SPM131090:SPX131090 SZI131090:SZT131090 TJE131090:TJP131090 TTA131090:TTL131090 UCW131090:UDH131090 UMS131090:UND131090 UWO131090:UWZ131090 VGK131090:VGV131090 VQG131090:VQR131090 WAC131090:WAN131090 WJY131090:WKJ131090 WTU131090:WUF131090 HI196626:HT196626 RE196626:RP196626 ABA196626:ABL196626 AKW196626:ALH196626 AUS196626:AVD196626 BEO196626:BEZ196626 BOK196626:BOV196626 BYG196626:BYR196626 CIC196626:CIN196626 CRY196626:CSJ196626 DBU196626:DCF196626 DLQ196626:DMB196626 DVM196626:DVX196626 EFI196626:EFT196626 EPE196626:EPP196626 EZA196626:EZL196626 FIW196626:FJH196626 FSS196626:FTD196626 GCO196626:GCZ196626 GMK196626:GMV196626 GWG196626:GWR196626 HGC196626:HGN196626 HPY196626:HQJ196626 HZU196626:IAF196626 IJQ196626:IKB196626 ITM196626:ITX196626 JDI196626:JDT196626 JNE196626:JNP196626 JXA196626:JXL196626 KGW196626:KHH196626 KQS196626:KRD196626 LAO196626:LAZ196626 LKK196626:LKV196626 LUG196626:LUR196626 MEC196626:MEN196626 MNY196626:MOJ196626 MXU196626:MYF196626 NHQ196626:NIB196626 NRM196626:NRX196626 OBI196626:OBT196626 OLE196626:OLP196626 OVA196626:OVL196626 PEW196626:PFH196626 POS196626:PPD196626 PYO196626:PYZ196626 QIK196626:QIV196626 QSG196626:QSR196626 RCC196626:RCN196626 RLY196626:RMJ196626 RVU196626:RWF196626 SFQ196626:SGB196626 SPM196626:SPX196626 SZI196626:SZT196626 TJE196626:TJP196626 TTA196626:TTL196626 UCW196626:UDH196626 UMS196626:UND196626 UWO196626:UWZ196626 VGK196626:VGV196626 VQG196626:VQR196626 WAC196626:WAN196626 WJY196626:WKJ196626 WTU196626:WUF196626 HI262162:HT262162 RE262162:RP262162 ABA262162:ABL262162 AKW262162:ALH262162 AUS262162:AVD262162 BEO262162:BEZ262162 BOK262162:BOV262162 BYG262162:BYR262162 CIC262162:CIN262162 CRY262162:CSJ262162 DBU262162:DCF262162 DLQ262162:DMB262162 DVM262162:DVX262162 EFI262162:EFT262162 EPE262162:EPP262162 EZA262162:EZL262162 FIW262162:FJH262162 FSS262162:FTD262162 GCO262162:GCZ262162 GMK262162:GMV262162 GWG262162:GWR262162 HGC262162:HGN262162 HPY262162:HQJ262162 HZU262162:IAF262162 IJQ262162:IKB262162 ITM262162:ITX262162 JDI262162:JDT262162 JNE262162:JNP262162 JXA262162:JXL262162 KGW262162:KHH262162 KQS262162:KRD262162 LAO262162:LAZ262162 LKK262162:LKV262162 LUG262162:LUR262162 MEC262162:MEN262162 MNY262162:MOJ262162 MXU262162:MYF262162 NHQ262162:NIB262162 NRM262162:NRX262162 OBI262162:OBT262162 OLE262162:OLP262162 OVA262162:OVL262162 PEW262162:PFH262162 POS262162:PPD262162 PYO262162:PYZ262162 QIK262162:QIV262162 QSG262162:QSR262162 RCC262162:RCN262162 RLY262162:RMJ262162 RVU262162:RWF262162 SFQ262162:SGB262162 SPM262162:SPX262162 SZI262162:SZT262162 TJE262162:TJP262162 TTA262162:TTL262162 UCW262162:UDH262162 UMS262162:UND262162 UWO262162:UWZ262162 VGK262162:VGV262162 VQG262162:VQR262162 WAC262162:WAN262162 WJY262162:WKJ262162 WTU262162:WUF262162 HI327698:HT327698 RE327698:RP327698 ABA327698:ABL327698 AKW327698:ALH327698 AUS327698:AVD327698 BEO327698:BEZ327698 BOK327698:BOV327698 BYG327698:BYR327698 CIC327698:CIN327698 CRY327698:CSJ327698 DBU327698:DCF327698 DLQ327698:DMB327698 DVM327698:DVX327698 EFI327698:EFT327698 EPE327698:EPP327698 EZA327698:EZL327698 FIW327698:FJH327698 FSS327698:FTD327698 GCO327698:GCZ327698 GMK327698:GMV327698 GWG327698:GWR327698 HGC327698:HGN327698 HPY327698:HQJ327698 HZU327698:IAF327698 IJQ327698:IKB327698 ITM327698:ITX327698 JDI327698:JDT327698 JNE327698:JNP327698 JXA327698:JXL327698 KGW327698:KHH327698 KQS327698:KRD327698 LAO327698:LAZ327698 LKK327698:LKV327698 LUG327698:LUR327698 MEC327698:MEN327698 MNY327698:MOJ327698 MXU327698:MYF327698 NHQ327698:NIB327698 NRM327698:NRX327698 OBI327698:OBT327698 OLE327698:OLP327698 OVA327698:OVL327698 PEW327698:PFH327698 POS327698:PPD327698 PYO327698:PYZ327698 QIK327698:QIV327698 QSG327698:QSR327698 RCC327698:RCN327698 RLY327698:RMJ327698 RVU327698:RWF327698 SFQ327698:SGB327698 SPM327698:SPX327698 SZI327698:SZT327698 TJE327698:TJP327698 TTA327698:TTL327698 UCW327698:UDH327698 UMS327698:UND327698 UWO327698:UWZ327698 VGK327698:VGV327698 VQG327698:VQR327698 WAC327698:WAN327698 WJY327698:WKJ327698 WTU327698:WUF327698 HI393234:HT393234 RE393234:RP393234 ABA393234:ABL393234 AKW393234:ALH393234 AUS393234:AVD393234 BEO393234:BEZ393234 BOK393234:BOV393234 BYG393234:BYR393234 CIC393234:CIN393234 CRY393234:CSJ393234 DBU393234:DCF393234 DLQ393234:DMB393234 DVM393234:DVX393234 EFI393234:EFT393234 EPE393234:EPP393234 EZA393234:EZL393234 FIW393234:FJH393234 FSS393234:FTD393234 GCO393234:GCZ393234 GMK393234:GMV393234 GWG393234:GWR393234 HGC393234:HGN393234 HPY393234:HQJ393234 HZU393234:IAF393234 IJQ393234:IKB393234 ITM393234:ITX393234 JDI393234:JDT393234 JNE393234:JNP393234 JXA393234:JXL393234 KGW393234:KHH393234 KQS393234:KRD393234 LAO393234:LAZ393234 LKK393234:LKV393234 LUG393234:LUR393234 MEC393234:MEN393234 MNY393234:MOJ393234 MXU393234:MYF393234 NHQ393234:NIB393234 NRM393234:NRX393234 OBI393234:OBT393234 OLE393234:OLP393234 OVA393234:OVL393234 PEW393234:PFH393234 POS393234:PPD393234 PYO393234:PYZ393234 QIK393234:QIV393234 QSG393234:QSR393234 RCC393234:RCN393234 RLY393234:RMJ393234 RVU393234:RWF393234 SFQ393234:SGB393234 SPM393234:SPX393234 SZI393234:SZT393234 TJE393234:TJP393234 TTA393234:TTL393234 UCW393234:UDH393234 UMS393234:UND393234 UWO393234:UWZ393234 VGK393234:VGV393234 VQG393234:VQR393234 WAC393234:WAN393234 WJY393234:WKJ393234 WTU393234:WUF393234 HI458770:HT458770 RE458770:RP458770 ABA458770:ABL458770 AKW458770:ALH458770 AUS458770:AVD458770 BEO458770:BEZ458770 BOK458770:BOV458770 BYG458770:BYR458770 CIC458770:CIN458770 CRY458770:CSJ458770 DBU458770:DCF458770 DLQ458770:DMB458770 DVM458770:DVX458770 EFI458770:EFT458770 EPE458770:EPP458770 EZA458770:EZL458770 FIW458770:FJH458770 FSS458770:FTD458770 GCO458770:GCZ458770 GMK458770:GMV458770 GWG458770:GWR458770 HGC458770:HGN458770 HPY458770:HQJ458770 HZU458770:IAF458770 IJQ458770:IKB458770 ITM458770:ITX458770 JDI458770:JDT458770 JNE458770:JNP458770 JXA458770:JXL458770 KGW458770:KHH458770 KQS458770:KRD458770 LAO458770:LAZ458770 LKK458770:LKV458770 LUG458770:LUR458770 MEC458770:MEN458770 MNY458770:MOJ458770 MXU458770:MYF458770 NHQ458770:NIB458770 NRM458770:NRX458770 OBI458770:OBT458770 OLE458770:OLP458770 OVA458770:OVL458770 PEW458770:PFH458770 POS458770:PPD458770 PYO458770:PYZ458770 QIK458770:QIV458770 QSG458770:QSR458770 RCC458770:RCN458770 RLY458770:RMJ458770 RVU458770:RWF458770 SFQ458770:SGB458770 SPM458770:SPX458770 SZI458770:SZT458770 TJE458770:TJP458770 TTA458770:TTL458770 UCW458770:UDH458770 UMS458770:UND458770 UWO458770:UWZ458770 VGK458770:VGV458770 VQG458770:VQR458770 WAC458770:WAN458770 WJY458770:WKJ458770 WTU458770:WUF458770 HI524306:HT524306 RE524306:RP524306 ABA524306:ABL524306 AKW524306:ALH524306 AUS524306:AVD524306 BEO524306:BEZ524306 BOK524306:BOV524306 BYG524306:BYR524306 CIC524306:CIN524306 CRY524306:CSJ524306 DBU524306:DCF524306 DLQ524306:DMB524306 DVM524306:DVX524306 EFI524306:EFT524306 EPE524306:EPP524306 EZA524306:EZL524306 FIW524306:FJH524306 FSS524306:FTD524306 GCO524306:GCZ524306 GMK524306:GMV524306 GWG524306:GWR524306 HGC524306:HGN524306 HPY524306:HQJ524306 HZU524306:IAF524306 IJQ524306:IKB524306 ITM524306:ITX524306 JDI524306:JDT524306 JNE524306:JNP524306 JXA524306:JXL524306 KGW524306:KHH524306 KQS524306:KRD524306 LAO524306:LAZ524306 LKK524306:LKV524306 LUG524306:LUR524306 MEC524306:MEN524306 MNY524306:MOJ524306 MXU524306:MYF524306 NHQ524306:NIB524306 NRM524306:NRX524306 OBI524306:OBT524306 OLE524306:OLP524306 OVA524306:OVL524306 PEW524306:PFH524306 POS524306:PPD524306 PYO524306:PYZ524306 QIK524306:QIV524306 QSG524306:QSR524306 RCC524306:RCN524306 RLY524306:RMJ524306 RVU524306:RWF524306 SFQ524306:SGB524306 SPM524306:SPX524306 SZI524306:SZT524306 TJE524306:TJP524306 TTA524306:TTL524306 UCW524306:UDH524306 UMS524306:UND524306 UWO524306:UWZ524306 VGK524306:VGV524306 VQG524306:VQR524306 WAC524306:WAN524306 WJY524306:WKJ524306 WTU524306:WUF524306 HI589842:HT589842 RE589842:RP589842 ABA589842:ABL589842 AKW589842:ALH589842 AUS589842:AVD589842 BEO589842:BEZ589842 BOK589842:BOV589842 BYG589842:BYR589842 CIC589842:CIN589842 CRY589842:CSJ589842 DBU589842:DCF589842 DLQ589842:DMB589842 DVM589842:DVX589842 EFI589842:EFT589842 EPE589842:EPP589842 EZA589842:EZL589842 FIW589842:FJH589842 FSS589842:FTD589842 GCO589842:GCZ589842 GMK589842:GMV589842 GWG589842:GWR589842 HGC589842:HGN589842 HPY589842:HQJ589842 HZU589842:IAF589842 IJQ589842:IKB589842 ITM589842:ITX589842 JDI589842:JDT589842 JNE589842:JNP589842 JXA589842:JXL589842 KGW589842:KHH589842 KQS589842:KRD589842 LAO589842:LAZ589842 LKK589842:LKV589842 LUG589842:LUR589842 MEC589842:MEN589842 MNY589842:MOJ589842 MXU589842:MYF589842 NHQ589842:NIB589842 NRM589842:NRX589842 OBI589842:OBT589842 OLE589842:OLP589842 OVA589842:OVL589842 PEW589842:PFH589842 POS589842:PPD589842 PYO589842:PYZ589842 QIK589842:QIV589842 QSG589842:QSR589842 RCC589842:RCN589842 RLY589842:RMJ589842 RVU589842:RWF589842 SFQ589842:SGB589842 SPM589842:SPX589842 SZI589842:SZT589842 TJE589842:TJP589842 TTA589842:TTL589842 UCW589842:UDH589842 UMS589842:UND589842 UWO589842:UWZ589842 VGK589842:VGV589842 VQG589842:VQR589842 WAC589842:WAN589842 WJY589842:WKJ589842 WTU589842:WUF589842 HI655378:HT655378 RE655378:RP655378 ABA655378:ABL655378 AKW655378:ALH655378 AUS655378:AVD655378 BEO655378:BEZ655378 BOK655378:BOV655378 BYG655378:BYR655378 CIC655378:CIN655378 CRY655378:CSJ655378 DBU655378:DCF655378 DLQ655378:DMB655378 DVM655378:DVX655378 EFI655378:EFT655378 EPE655378:EPP655378 EZA655378:EZL655378 FIW655378:FJH655378 FSS655378:FTD655378 GCO655378:GCZ655378 GMK655378:GMV655378 GWG655378:GWR655378 HGC655378:HGN655378 HPY655378:HQJ655378 HZU655378:IAF655378 IJQ655378:IKB655378 ITM655378:ITX655378 JDI655378:JDT655378 JNE655378:JNP655378 JXA655378:JXL655378 KGW655378:KHH655378 KQS655378:KRD655378 LAO655378:LAZ655378 LKK655378:LKV655378 LUG655378:LUR655378 MEC655378:MEN655378 MNY655378:MOJ655378 MXU655378:MYF655378 NHQ655378:NIB655378 NRM655378:NRX655378 OBI655378:OBT655378 OLE655378:OLP655378 OVA655378:OVL655378 PEW655378:PFH655378 POS655378:PPD655378 PYO655378:PYZ655378 QIK655378:QIV655378 QSG655378:QSR655378 RCC655378:RCN655378 RLY655378:RMJ655378 RVU655378:RWF655378 SFQ655378:SGB655378 SPM655378:SPX655378 SZI655378:SZT655378 TJE655378:TJP655378 TTA655378:TTL655378 UCW655378:UDH655378 UMS655378:UND655378 UWO655378:UWZ655378 VGK655378:VGV655378 VQG655378:VQR655378 WAC655378:WAN655378 WJY655378:WKJ655378 WTU655378:WUF655378 HI720914:HT720914 RE720914:RP720914 ABA720914:ABL720914 AKW720914:ALH720914 AUS720914:AVD720914 BEO720914:BEZ720914 BOK720914:BOV720914 BYG720914:BYR720914 CIC720914:CIN720914 CRY720914:CSJ720914 DBU720914:DCF720914 DLQ720914:DMB720914 DVM720914:DVX720914 EFI720914:EFT720914 EPE720914:EPP720914 EZA720914:EZL720914 FIW720914:FJH720914 FSS720914:FTD720914 GCO720914:GCZ720914 GMK720914:GMV720914 GWG720914:GWR720914 HGC720914:HGN720914 HPY720914:HQJ720914 HZU720914:IAF720914 IJQ720914:IKB720914 ITM720914:ITX720914 JDI720914:JDT720914 JNE720914:JNP720914 JXA720914:JXL720914 KGW720914:KHH720914 KQS720914:KRD720914 LAO720914:LAZ720914 LKK720914:LKV720914 LUG720914:LUR720914 MEC720914:MEN720914 MNY720914:MOJ720914 MXU720914:MYF720914 NHQ720914:NIB720914 NRM720914:NRX720914 OBI720914:OBT720914 OLE720914:OLP720914 OVA720914:OVL720914 PEW720914:PFH720914 POS720914:PPD720914 PYO720914:PYZ720914 QIK720914:QIV720914 QSG720914:QSR720914 RCC720914:RCN720914 RLY720914:RMJ720914 RVU720914:RWF720914 SFQ720914:SGB720914 SPM720914:SPX720914 SZI720914:SZT720914 TJE720914:TJP720914 TTA720914:TTL720914 UCW720914:UDH720914 UMS720914:UND720914 UWO720914:UWZ720914 VGK720914:VGV720914 VQG720914:VQR720914 WAC720914:WAN720914 WJY720914:WKJ720914 WTU720914:WUF720914 HI786450:HT786450 RE786450:RP786450 ABA786450:ABL786450 AKW786450:ALH786450 AUS786450:AVD786450 BEO786450:BEZ786450 BOK786450:BOV786450 BYG786450:BYR786450 CIC786450:CIN786450 CRY786450:CSJ786450 DBU786450:DCF786450 DLQ786450:DMB786450 DVM786450:DVX786450 EFI786450:EFT786450 EPE786450:EPP786450 EZA786450:EZL786450 FIW786450:FJH786450 FSS786450:FTD786450 GCO786450:GCZ786450 GMK786450:GMV786450 GWG786450:GWR786450 HGC786450:HGN786450 HPY786450:HQJ786450 HZU786450:IAF786450 IJQ786450:IKB786450 ITM786450:ITX786450 JDI786450:JDT786450 JNE786450:JNP786450 JXA786450:JXL786450 KGW786450:KHH786450 KQS786450:KRD786450 LAO786450:LAZ786450 LKK786450:LKV786450 LUG786450:LUR786450 MEC786450:MEN786450 MNY786450:MOJ786450 MXU786450:MYF786450 NHQ786450:NIB786450 NRM786450:NRX786450 OBI786450:OBT786450 OLE786450:OLP786450 OVA786450:OVL786450 PEW786450:PFH786450 POS786450:PPD786450 PYO786450:PYZ786450 QIK786450:QIV786450 QSG786450:QSR786450 RCC786450:RCN786450 RLY786450:RMJ786450 RVU786450:RWF786450 SFQ786450:SGB786450 SPM786450:SPX786450 SZI786450:SZT786450 TJE786450:TJP786450 TTA786450:TTL786450 UCW786450:UDH786450 UMS786450:UND786450 UWO786450:UWZ786450 VGK786450:VGV786450 VQG786450:VQR786450 WAC786450:WAN786450 WJY786450:WKJ786450 WTU786450:WUF786450 HI851986:HT851986 RE851986:RP851986 ABA851986:ABL851986 AKW851986:ALH851986 AUS851986:AVD851986 BEO851986:BEZ851986 BOK851986:BOV851986 BYG851986:BYR851986 CIC851986:CIN851986 CRY851986:CSJ851986 DBU851986:DCF851986 DLQ851986:DMB851986 DVM851986:DVX851986 EFI851986:EFT851986 EPE851986:EPP851986 EZA851986:EZL851986 FIW851986:FJH851986 FSS851986:FTD851986 GCO851986:GCZ851986 GMK851986:GMV851986 GWG851986:GWR851986 HGC851986:HGN851986 HPY851986:HQJ851986 HZU851986:IAF851986 IJQ851986:IKB851986 ITM851986:ITX851986 JDI851986:JDT851986 JNE851986:JNP851986 JXA851986:JXL851986 KGW851986:KHH851986 KQS851986:KRD851986 LAO851986:LAZ851986 LKK851986:LKV851986 LUG851986:LUR851986 MEC851986:MEN851986 MNY851986:MOJ851986 MXU851986:MYF851986 NHQ851986:NIB851986 NRM851986:NRX851986 OBI851986:OBT851986 OLE851986:OLP851986 OVA851986:OVL851986 PEW851986:PFH851986 POS851986:PPD851986 PYO851986:PYZ851986 QIK851986:QIV851986 QSG851986:QSR851986 RCC851986:RCN851986 RLY851986:RMJ851986 RVU851986:RWF851986 SFQ851986:SGB851986 SPM851986:SPX851986 SZI851986:SZT851986 TJE851986:TJP851986 TTA851986:TTL851986 UCW851986:UDH851986 UMS851986:UND851986 UWO851986:UWZ851986 VGK851986:VGV851986 VQG851986:VQR851986 WAC851986:WAN851986 WJY851986:WKJ851986 WTU851986:WUF851986 HI917522:HT917522 RE917522:RP917522 ABA917522:ABL917522 AKW917522:ALH917522 AUS917522:AVD917522 BEO917522:BEZ917522 BOK917522:BOV917522 BYG917522:BYR917522 CIC917522:CIN917522 CRY917522:CSJ917522 DBU917522:DCF917522 DLQ917522:DMB917522 DVM917522:DVX917522 EFI917522:EFT917522 EPE917522:EPP917522 EZA917522:EZL917522 FIW917522:FJH917522 FSS917522:FTD917522 GCO917522:GCZ917522 GMK917522:GMV917522 GWG917522:GWR917522 HGC917522:HGN917522 HPY917522:HQJ917522 HZU917522:IAF917522 IJQ917522:IKB917522 ITM917522:ITX917522 JDI917522:JDT917522 JNE917522:JNP917522 JXA917522:JXL917522 KGW917522:KHH917522 KQS917522:KRD917522 LAO917522:LAZ917522 LKK917522:LKV917522 LUG917522:LUR917522 MEC917522:MEN917522 MNY917522:MOJ917522 MXU917522:MYF917522 NHQ917522:NIB917522 NRM917522:NRX917522 OBI917522:OBT917522 OLE917522:OLP917522 OVA917522:OVL917522 PEW917522:PFH917522 POS917522:PPD917522 PYO917522:PYZ917522 QIK917522:QIV917522 QSG917522:QSR917522 RCC917522:RCN917522 RLY917522:RMJ917522 RVU917522:RWF917522 SFQ917522:SGB917522 SPM917522:SPX917522 SZI917522:SZT917522 TJE917522:TJP917522 TTA917522:TTL917522 UCW917522:UDH917522 UMS917522:UND917522 UWO917522:UWZ917522 VGK917522:VGV917522 VQG917522:VQR917522 WAC917522:WAN917522 WJY917522:WKJ917522 WTU917522:WUF917522 HI983058:HT983058 RE983058:RP983058 ABA983058:ABL983058 AKW983058:ALH983058 AUS983058:AVD983058 BEO983058:BEZ983058 BOK983058:BOV983058 BYG983058:BYR983058 CIC983058:CIN983058 CRY983058:CSJ983058 DBU983058:DCF983058 DLQ983058:DMB983058 DVM983058:DVX983058 EFI983058:EFT983058 EPE983058:EPP983058 EZA983058:EZL983058 FIW983058:FJH983058 FSS983058:FTD983058 GCO983058:GCZ983058 GMK983058:GMV983058 GWG983058:GWR983058 HGC983058:HGN983058 HPY983058:HQJ983058 HZU983058:IAF983058 IJQ983058:IKB983058 ITM983058:ITX983058 JDI983058:JDT983058 JNE983058:JNP983058 JXA983058:JXL983058 KGW983058:KHH983058 KQS983058:KRD983058 LAO983058:LAZ983058 LKK983058:LKV983058 LUG983058:LUR983058 MEC983058:MEN983058 MNY983058:MOJ983058 MXU983058:MYF983058 NHQ983058:NIB983058 NRM983058:NRX983058 OBI983058:OBT983058 OLE983058:OLP983058 OVA983058:OVL983058 PEW983058:PFH983058 POS983058:PPD983058 PYO983058:PYZ983058 QIK983058:QIV983058 QSG983058:QSR983058 RCC983058:RCN983058 RLY983058:RMJ983058 RVU983058:RWF983058 SFQ983058:SGB983058 SPM983058:SPX983058 SZI983058:SZT983058 TJE983058:TJP983058 TTA983058:TTL983058 UCW983058:UDH983058 UMS983058:UND983058 UWO983058:UWZ983058 VGK983058:VGV983058 VQG983058:VQR983058 WAC983058:WAN983058 WJY983058:WKJ983058 WTU983058:WUF983058 HI65558:HT65558 RE65558:RP65558 ABA65558:ABL65558 AKW65558:ALH65558 AUS65558:AVD65558 BEO65558:BEZ65558 BOK65558:BOV65558 BYG65558:BYR65558 CIC65558:CIN65558 CRY65558:CSJ65558 DBU65558:DCF65558 DLQ65558:DMB65558 DVM65558:DVX65558 EFI65558:EFT65558 EPE65558:EPP65558 EZA65558:EZL65558 FIW65558:FJH65558 FSS65558:FTD65558 GCO65558:GCZ65558 GMK65558:GMV65558 GWG65558:GWR65558 HGC65558:HGN65558 HPY65558:HQJ65558 HZU65558:IAF65558 IJQ65558:IKB65558 ITM65558:ITX65558 JDI65558:JDT65558 JNE65558:JNP65558 JXA65558:JXL65558 KGW65558:KHH65558 KQS65558:KRD65558 LAO65558:LAZ65558 LKK65558:LKV65558 LUG65558:LUR65558 MEC65558:MEN65558 MNY65558:MOJ65558 MXU65558:MYF65558 NHQ65558:NIB65558 NRM65558:NRX65558 OBI65558:OBT65558 OLE65558:OLP65558 OVA65558:OVL65558 PEW65558:PFH65558 POS65558:PPD65558 PYO65558:PYZ65558 QIK65558:QIV65558 QSG65558:QSR65558 RCC65558:RCN65558 RLY65558:RMJ65558 RVU65558:RWF65558 SFQ65558:SGB65558 SPM65558:SPX65558 SZI65558:SZT65558 TJE65558:TJP65558 TTA65558:TTL65558 UCW65558:UDH65558 UMS65558:UND65558 UWO65558:UWZ65558 VGK65558:VGV65558 VQG65558:VQR65558 WAC65558:WAN65558 WJY65558:WKJ65558 WTU65558:WUF65558 HI131094:HT131094 RE131094:RP131094 ABA131094:ABL131094 AKW131094:ALH131094 AUS131094:AVD131094 BEO131094:BEZ131094 BOK131094:BOV131094 BYG131094:BYR131094 CIC131094:CIN131094 CRY131094:CSJ131094 DBU131094:DCF131094 DLQ131094:DMB131094 DVM131094:DVX131094 EFI131094:EFT131094 EPE131094:EPP131094 EZA131094:EZL131094 FIW131094:FJH131094 FSS131094:FTD131094 GCO131094:GCZ131094 GMK131094:GMV131094 GWG131094:GWR131094 HGC131094:HGN131094 HPY131094:HQJ131094 HZU131094:IAF131094 IJQ131094:IKB131094 ITM131094:ITX131094 JDI131094:JDT131094 JNE131094:JNP131094 JXA131094:JXL131094 KGW131094:KHH131094 KQS131094:KRD131094 LAO131094:LAZ131094 LKK131094:LKV131094 LUG131094:LUR131094 MEC131094:MEN131094 MNY131094:MOJ131094 MXU131094:MYF131094 NHQ131094:NIB131094 NRM131094:NRX131094 OBI131094:OBT131094 OLE131094:OLP131094 OVA131094:OVL131094 PEW131094:PFH131094 POS131094:PPD131094 PYO131094:PYZ131094 QIK131094:QIV131094 QSG131094:QSR131094 RCC131094:RCN131094 RLY131094:RMJ131094 RVU131094:RWF131094 SFQ131094:SGB131094 SPM131094:SPX131094 SZI131094:SZT131094 TJE131094:TJP131094 TTA131094:TTL131094 UCW131094:UDH131094 UMS131094:UND131094 UWO131094:UWZ131094 VGK131094:VGV131094 VQG131094:VQR131094 WAC131094:WAN131094 WJY131094:WKJ131094 WTU131094:WUF131094 HI196630:HT196630 RE196630:RP196630 ABA196630:ABL196630 AKW196630:ALH196630 AUS196630:AVD196630 BEO196630:BEZ196630 BOK196630:BOV196630 BYG196630:BYR196630 CIC196630:CIN196630 CRY196630:CSJ196630 DBU196630:DCF196630 DLQ196630:DMB196630 DVM196630:DVX196630 EFI196630:EFT196630 EPE196630:EPP196630 EZA196630:EZL196630 FIW196630:FJH196630 FSS196630:FTD196630 GCO196630:GCZ196630 GMK196630:GMV196630 GWG196630:GWR196630 HGC196630:HGN196630 HPY196630:HQJ196630 HZU196630:IAF196630 IJQ196630:IKB196630 ITM196630:ITX196630 JDI196630:JDT196630 JNE196630:JNP196630 JXA196630:JXL196630 KGW196630:KHH196630 KQS196630:KRD196630 LAO196630:LAZ196630 LKK196630:LKV196630 LUG196630:LUR196630 MEC196630:MEN196630 MNY196630:MOJ196630 MXU196630:MYF196630 NHQ196630:NIB196630 NRM196630:NRX196630 OBI196630:OBT196630 OLE196630:OLP196630 OVA196630:OVL196630 PEW196630:PFH196630 POS196630:PPD196630 PYO196630:PYZ196630 QIK196630:QIV196630 QSG196630:QSR196630 RCC196630:RCN196630 RLY196630:RMJ196630 RVU196630:RWF196630 SFQ196630:SGB196630 SPM196630:SPX196630 SZI196630:SZT196630 TJE196630:TJP196630 TTA196630:TTL196630 UCW196630:UDH196630 UMS196630:UND196630 UWO196630:UWZ196630 VGK196630:VGV196630 VQG196630:VQR196630 WAC196630:WAN196630 WJY196630:WKJ196630 WTU196630:WUF196630 HI262166:HT262166 RE262166:RP262166 ABA262166:ABL262166 AKW262166:ALH262166 AUS262166:AVD262166 BEO262166:BEZ262166 BOK262166:BOV262166 BYG262166:BYR262166 CIC262166:CIN262166 CRY262166:CSJ262166 DBU262166:DCF262166 DLQ262166:DMB262166 DVM262166:DVX262166 EFI262166:EFT262166 EPE262166:EPP262166 EZA262166:EZL262166 FIW262166:FJH262166 FSS262166:FTD262166 GCO262166:GCZ262166 GMK262166:GMV262166 GWG262166:GWR262166 HGC262166:HGN262166 HPY262166:HQJ262166 HZU262166:IAF262166 IJQ262166:IKB262166 ITM262166:ITX262166 JDI262166:JDT262166 JNE262166:JNP262166 JXA262166:JXL262166 KGW262166:KHH262166 KQS262166:KRD262166 LAO262166:LAZ262166 LKK262166:LKV262166 LUG262166:LUR262166 MEC262166:MEN262166 MNY262166:MOJ262166 MXU262166:MYF262166 NHQ262166:NIB262166 NRM262166:NRX262166 OBI262166:OBT262166 OLE262166:OLP262166 OVA262166:OVL262166 PEW262166:PFH262166 POS262166:PPD262166 PYO262166:PYZ262166 QIK262166:QIV262166 QSG262166:QSR262166 RCC262166:RCN262166 RLY262166:RMJ262166 RVU262166:RWF262166 SFQ262166:SGB262166 SPM262166:SPX262166 SZI262166:SZT262166 TJE262166:TJP262166 TTA262166:TTL262166 UCW262166:UDH262166 UMS262166:UND262166 UWO262166:UWZ262166 VGK262166:VGV262166 VQG262166:VQR262166 WAC262166:WAN262166 WJY262166:WKJ262166 WTU262166:WUF262166 HI327702:HT327702 RE327702:RP327702 ABA327702:ABL327702 AKW327702:ALH327702 AUS327702:AVD327702 BEO327702:BEZ327702 BOK327702:BOV327702 BYG327702:BYR327702 CIC327702:CIN327702 CRY327702:CSJ327702 DBU327702:DCF327702 DLQ327702:DMB327702 DVM327702:DVX327702 EFI327702:EFT327702 EPE327702:EPP327702 EZA327702:EZL327702 FIW327702:FJH327702 FSS327702:FTD327702 GCO327702:GCZ327702 GMK327702:GMV327702 GWG327702:GWR327702 HGC327702:HGN327702 HPY327702:HQJ327702 HZU327702:IAF327702 IJQ327702:IKB327702 ITM327702:ITX327702 JDI327702:JDT327702 JNE327702:JNP327702 JXA327702:JXL327702 KGW327702:KHH327702 KQS327702:KRD327702 LAO327702:LAZ327702 LKK327702:LKV327702 LUG327702:LUR327702 MEC327702:MEN327702 MNY327702:MOJ327702 MXU327702:MYF327702 NHQ327702:NIB327702 NRM327702:NRX327702 OBI327702:OBT327702 OLE327702:OLP327702 OVA327702:OVL327702 PEW327702:PFH327702 POS327702:PPD327702 PYO327702:PYZ327702 QIK327702:QIV327702 QSG327702:QSR327702 RCC327702:RCN327702 RLY327702:RMJ327702 RVU327702:RWF327702 SFQ327702:SGB327702 SPM327702:SPX327702 SZI327702:SZT327702 TJE327702:TJP327702 TTA327702:TTL327702 UCW327702:UDH327702 UMS327702:UND327702 UWO327702:UWZ327702 VGK327702:VGV327702 VQG327702:VQR327702 WAC327702:WAN327702 WJY327702:WKJ327702 WTU327702:WUF327702 HI393238:HT393238 RE393238:RP393238 ABA393238:ABL393238 AKW393238:ALH393238 AUS393238:AVD393238 BEO393238:BEZ393238 BOK393238:BOV393238 BYG393238:BYR393238 CIC393238:CIN393238 CRY393238:CSJ393238 DBU393238:DCF393238 DLQ393238:DMB393238 DVM393238:DVX393238 EFI393238:EFT393238 EPE393238:EPP393238 EZA393238:EZL393238 FIW393238:FJH393238 FSS393238:FTD393238 GCO393238:GCZ393238 GMK393238:GMV393238 GWG393238:GWR393238 HGC393238:HGN393238 HPY393238:HQJ393238 HZU393238:IAF393238 IJQ393238:IKB393238 ITM393238:ITX393238 JDI393238:JDT393238 JNE393238:JNP393238 JXA393238:JXL393238 KGW393238:KHH393238 KQS393238:KRD393238 LAO393238:LAZ393238 LKK393238:LKV393238 LUG393238:LUR393238 MEC393238:MEN393238 MNY393238:MOJ393238 MXU393238:MYF393238 NHQ393238:NIB393238 NRM393238:NRX393238 OBI393238:OBT393238 OLE393238:OLP393238 OVA393238:OVL393238 PEW393238:PFH393238 POS393238:PPD393238 PYO393238:PYZ393238 QIK393238:QIV393238 QSG393238:QSR393238 RCC393238:RCN393238 RLY393238:RMJ393238 RVU393238:RWF393238 SFQ393238:SGB393238 SPM393238:SPX393238 SZI393238:SZT393238 TJE393238:TJP393238 TTA393238:TTL393238 UCW393238:UDH393238 UMS393238:UND393238 UWO393238:UWZ393238 VGK393238:VGV393238 VQG393238:VQR393238 WAC393238:WAN393238 WJY393238:WKJ393238 WTU393238:WUF393238 HI458774:HT458774 RE458774:RP458774 ABA458774:ABL458774 AKW458774:ALH458774 AUS458774:AVD458774 BEO458774:BEZ458774 BOK458774:BOV458774 BYG458774:BYR458774 CIC458774:CIN458774 CRY458774:CSJ458774 DBU458774:DCF458774 DLQ458774:DMB458774 DVM458774:DVX458774 EFI458774:EFT458774 EPE458774:EPP458774 EZA458774:EZL458774 FIW458774:FJH458774 FSS458774:FTD458774 GCO458774:GCZ458774 GMK458774:GMV458774 GWG458774:GWR458774 HGC458774:HGN458774 HPY458774:HQJ458774 HZU458774:IAF458774 IJQ458774:IKB458774 ITM458774:ITX458774 JDI458774:JDT458774 JNE458774:JNP458774 JXA458774:JXL458774 KGW458774:KHH458774 KQS458774:KRD458774 LAO458774:LAZ458774 LKK458774:LKV458774 LUG458774:LUR458774 MEC458774:MEN458774 MNY458774:MOJ458774 MXU458774:MYF458774 NHQ458774:NIB458774 NRM458774:NRX458774 OBI458774:OBT458774 OLE458774:OLP458774 OVA458774:OVL458774 PEW458774:PFH458774 POS458774:PPD458774 PYO458774:PYZ458774 QIK458774:QIV458774 QSG458774:QSR458774 RCC458774:RCN458774 RLY458774:RMJ458774 RVU458774:RWF458774 SFQ458774:SGB458774 SPM458774:SPX458774 SZI458774:SZT458774 TJE458774:TJP458774 TTA458774:TTL458774 UCW458774:UDH458774 UMS458774:UND458774 UWO458774:UWZ458774 VGK458774:VGV458774 VQG458774:VQR458774 WAC458774:WAN458774 WJY458774:WKJ458774 WTU458774:WUF458774 HI524310:HT524310 RE524310:RP524310 ABA524310:ABL524310 AKW524310:ALH524310 AUS524310:AVD524310 BEO524310:BEZ524310 BOK524310:BOV524310 BYG524310:BYR524310 CIC524310:CIN524310 CRY524310:CSJ524310 DBU524310:DCF524310 DLQ524310:DMB524310 DVM524310:DVX524310 EFI524310:EFT524310 EPE524310:EPP524310 EZA524310:EZL524310 FIW524310:FJH524310 FSS524310:FTD524310 GCO524310:GCZ524310 GMK524310:GMV524310 GWG524310:GWR524310 HGC524310:HGN524310 HPY524310:HQJ524310 HZU524310:IAF524310 IJQ524310:IKB524310 ITM524310:ITX524310 JDI524310:JDT524310 JNE524310:JNP524310 JXA524310:JXL524310 KGW524310:KHH524310 KQS524310:KRD524310 LAO524310:LAZ524310 LKK524310:LKV524310 LUG524310:LUR524310 MEC524310:MEN524310 MNY524310:MOJ524310 MXU524310:MYF524310 NHQ524310:NIB524310 NRM524310:NRX524310 OBI524310:OBT524310 OLE524310:OLP524310 OVA524310:OVL524310 PEW524310:PFH524310 POS524310:PPD524310 PYO524310:PYZ524310 QIK524310:QIV524310 QSG524310:QSR524310 RCC524310:RCN524310 RLY524310:RMJ524310 RVU524310:RWF524310 SFQ524310:SGB524310 SPM524310:SPX524310 SZI524310:SZT524310 TJE524310:TJP524310 TTA524310:TTL524310 UCW524310:UDH524310 UMS524310:UND524310 UWO524310:UWZ524310 VGK524310:VGV524310 VQG524310:VQR524310 WAC524310:WAN524310 WJY524310:WKJ524310 WTU524310:WUF524310 HI589846:HT589846 RE589846:RP589846 ABA589846:ABL589846 AKW589846:ALH589846 AUS589846:AVD589846 BEO589846:BEZ589846 BOK589846:BOV589846 BYG589846:BYR589846 CIC589846:CIN589846 CRY589846:CSJ589846 DBU589846:DCF589846 DLQ589846:DMB589846 DVM589846:DVX589846 EFI589846:EFT589846 EPE589846:EPP589846 EZA589846:EZL589846 FIW589846:FJH589846 FSS589846:FTD589846 GCO589846:GCZ589846 GMK589846:GMV589846 GWG589846:GWR589846 HGC589846:HGN589846 HPY589846:HQJ589846 HZU589846:IAF589846 IJQ589846:IKB589846 ITM589846:ITX589846 JDI589846:JDT589846 JNE589846:JNP589846 JXA589846:JXL589846 KGW589846:KHH589846 KQS589846:KRD589846 LAO589846:LAZ589846 LKK589846:LKV589846 LUG589846:LUR589846 MEC589846:MEN589846 MNY589846:MOJ589846 MXU589846:MYF589846 NHQ589846:NIB589846 NRM589846:NRX589846 OBI589846:OBT589846 OLE589846:OLP589846 OVA589846:OVL589846 PEW589846:PFH589846 POS589846:PPD589846 PYO589846:PYZ589846 QIK589846:QIV589846 QSG589846:QSR589846 RCC589846:RCN589846 RLY589846:RMJ589846 RVU589846:RWF589846 SFQ589846:SGB589846 SPM589846:SPX589846 SZI589846:SZT589846 TJE589846:TJP589846 TTA589846:TTL589846 UCW589846:UDH589846 UMS589846:UND589846 UWO589846:UWZ589846 VGK589846:VGV589846 VQG589846:VQR589846 WAC589846:WAN589846 WJY589846:WKJ589846 WTU589846:WUF589846 HI655382:HT655382 RE655382:RP655382 ABA655382:ABL655382 AKW655382:ALH655382 AUS655382:AVD655382 BEO655382:BEZ655382 BOK655382:BOV655382 BYG655382:BYR655382 CIC655382:CIN655382 CRY655382:CSJ655382 DBU655382:DCF655382 DLQ655382:DMB655382 DVM655382:DVX655382 EFI655382:EFT655382 EPE655382:EPP655382 EZA655382:EZL655382 FIW655382:FJH655382 FSS655382:FTD655382 GCO655382:GCZ655382 GMK655382:GMV655382 GWG655382:GWR655382 HGC655382:HGN655382 HPY655382:HQJ655382 HZU655382:IAF655382 IJQ655382:IKB655382 ITM655382:ITX655382 JDI655382:JDT655382 JNE655382:JNP655382 JXA655382:JXL655382 KGW655382:KHH655382 KQS655382:KRD655382 LAO655382:LAZ655382 LKK655382:LKV655382 LUG655382:LUR655382 MEC655382:MEN655382 MNY655382:MOJ655382 MXU655382:MYF655382 NHQ655382:NIB655382 NRM655382:NRX655382 OBI655382:OBT655382 OLE655382:OLP655382 OVA655382:OVL655382 PEW655382:PFH655382 POS655382:PPD655382 PYO655382:PYZ655382 QIK655382:QIV655382 QSG655382:QSR655382 RCC655382:RCN655382 RLY655382:RMJ655382 RVU655382:RWF655382 SFQ655382:SGB655382 SPM655382:SPX655382 SZI655382:SZT655382 TJE655382:TJP655382 TTA655382:TTL655382 UCW655382:UDH655382 UMS655382:UND655382 UWO655382:UWZ655382 VGK655382:VGV655382 VQG655382:VQR655382 WAC655382:WAN655382 WJY655382:WKJ655382 WTU655382:WUF655382 HI720918:HT720918 RE720918:RP720918 ABA720918:ABL720918 AKW720918:ALH720918 AUS720918:AVD720918 BEO720918:BEZ720918 BOK720918:BOV720918 BYG720918:BYR720918 CIC720918:CIN720918 CRY720918:CSJ720918 DBU720918:DCF720918 DLQ720918:DMB720918 DVM720918:DVX720918 EFI720918:EFT720918 EPE720918:EPP720918 EZA720918:EZL720918 FIW720918:FJH720918 FSS720918:FTD720918 GCO720918:GCZ720918 GMK720918:GMV720918 GWG720918:GWR720918 HGC720918:HGN720918 HPY720918:HQJ720918 HZU720918:IAF720918 IJQ720918:IKB720918 ITM720918:ITX720918 JDI720918:JDT720918 JNE720918:JNP720918 JXA720918:JXL720918 KGW720918:KHH720918 KQS720918:KRD720918 LAO720918:LAZ720918 LKK720918:LKV720918 LUG720918:LUR720918 MEC720918:MEN720918 MNY720918:MOJ720918 MXU720918:MYF720918 NHQ720918:NIB720918 NRM720918:NRX720918 OBI720918:OBT720918 OLE720918:OLP720918 OVA720918:OVL720918 PEW720918:PFH720918 POS720918:PPD720918 PYO720918:PYZ720918 QIK720918:QIV720918 QSG720918:QSR720918 RCC720918:RCN720918 RLY720918:RMJ720918 RVU720918:RWF720918 SFQ720918:SGB720918 SPM720918:SPX720918 SZI720918:SZT720918 TJE720918:TJP720918 TTA720918:TTL720918 UCW720918:UDH720918 UMS720918:UND720918 UWO720918:UWZ720918 VGK720918:VGV720918 VQG720918:VQR720918 WAC720918:WAN720918 WJY720918:WKJ720918 WTU720918:WUF720918 HI786454:HT786454 RE786454:RP786454 ABA786454:ABL786454 AKW786454:ALH786454 AUS786454:AVD786454 BEO786454:BEZ786454 BOK786454:BOV786454 BYG786454:BYR786454 CIC786454:CIN786454 CRY786454:CSJ786454 DBU786454:DCF786454 DLQ786454:DMB786454 DVM786454:DVX786454 EFI786454:EFT786454 EPE786454:EPP786454 EZA786454:EZL786454 FIW786454:FJH786454 FSS786454:FTD786454 GCO786454:GCZ786454 GMK786454:GMV786454 GWG786454:GWR786454 HGC786454:HGN786454 HPY786454:HQJ786454 HZU786454:IAF786454 IJQ786454:IKB786454 ITM786454:ITX786454 JDI786454:JDT786454 JNE786454:JNP786454 JXA786454:JXL786454 KGW786454:KHH786454 KQS786454:KRD786454 LAO786454:LAZ786454 LKK786454:LKV786454 LUG786454:LUR786454 MEC786454:MEN786454 MNY786454:MOJ786454 MXU786454:MYF786454 NHQ786454:NIB786454 NRM786454:NRX786454 OBI786454:OBT786454 OLE786454:OLP786454 OVA786454:OVL786454 PEW786454:PFH786454 POS786454:PPD786454 PYO786454:PYZ786454 QIK786454:QIV786454 QSG786454:QSR786454 RCC786454:RCN786454 RLY786454:RMJ786454 RVU786454:RWF786454 SFQ786454:SGB786454 SPM786454:SPX786454 SZI786454:SZT786454 TJE786454:TJP786454 TTA786454:TTL786454 UCW786454:UDH786454 UMS786454:UND786454 UWO786454:UWZ786454 VGK786454:VGV786454 VQG786454:VQR786454 WAC786454:WAN786454 WJY786454:WKJ786454 WTU786454:WUF786454 HI851990:HT851990 RE851990:RP851990 ABA851990:ABL851990 AKW851990:ALH851990 AUS851990:AVD851990 BEO851990:BEZ851990 BOK851990:BOV851990 BYG851990:BYR851990 CIC851990:CIN851990 CRY851990:CSJ851990 DBU851990:DCF851990 DLQ851990:DMB851990 DVM851990:DVX851990 EFI851990:EFT851990 EPE851990:EPP851990 EZA851990:EZL851990 FIW851990:FJH851990 FSS851990:FTD851990 GCO851990:GCZ851990 GMK851990:GMV851990 GWG851990:GWR851990 HGC851990:HGN851990 HPY851990:HQJ851990 HZU851990:IAF851990 IJQ851990:IKB851990 ITM851990:ITX851990 JDI851990:JDT851990 JNE851990:JNP851990 JXA851990:JXL851990 KGW851990:KHH851990 KQS851990:KRD851990 LAO851990:LAZ851990 LKK851990:LKV851990 LUG851990:LUR851990 MEC851990:MEN851990 MNY851990:MOJ851990 MXU851990:MYF851990 NHQ851990:NIB851990 NRM851990:NRX851990 OBI851990:OBT851990 OLE851990:OLP851990 OVA851990:OVL851990 PEW851990:PFH851990 POS851990:PPD851990 PYO851990:PYZ851990 QIK851990:QIV851990 QSG851990:QSR851990 RCC851990:RCN851990 RLY851990:RMJ851990 RVU851990:RWF851990 SFQ851990:SGB851990 SPM851990:SPX851990 SZI851990:SZT851990 TJE851990:TJP851990 TTA851990:TTL851990 UCW851990:UDH851990 UMS851990:UND851990 UWO851990:UWZ851990 VGK851990:VGV851990 VQG851990:VQR851990 WAC851990:WAN851990 WJY851990:WKJ851990 WTU851990:WUF851990 HI917526:HT917526 RE917526:RP917526 ABA917526:ABL917526 AKW917526:ALH917526 AUS917526:AVD917526 BEO917526:BEZ917526 BOK917526:BOV917526 BYG917526:BYR917526 CIC917526:CIN917526 CRY917526:CSJ917526 DBU917526:DCF917526 DLQ917526:DMB917526 DVM917526:DVX917526 EFI917526:EFT917526 EPE917526:EPP917526 EZA917526:EZL917526 FIW917526:FJH917526 FSS917526:FTD917526 GCO917526:GCZ917526 GMK917526:GMV917526 GWG917526:GWR917526 HGC917526:HGN917526 HPY917526:HQJ917526 HZU917526:IAF917526 IJQ917526:IKB917526 ITM917526:ITX917526 JDI917526:JDT917526 JNE917526:JNP917526 JXA917526:JXL917526 KGW917526:KHH917526 KQS917526:KRD917526 LAO917526:LAZ917526 LKK917526:LKV917526 LUG917526:LUR917526 MEC917526:MEN917526 MNY917526:MOJ917526 MXU917526:MYF917526 NHQ917526:NIB917526 NRM917526:NRX917526 OBI917526:OBT917526 OLE917526:OLP917526 OVA917526:OVL917526 PEW917526:PFH917526 POS917526:PPD917526 PYO917526:PYZ917526 QIK917526:QIV917526 QSG917526:QSR917526 RCC917526:RCN917526 RLY917526:RMJ917526 RVU917526:RWF917526 SFQ917526:SGB917526 SPM917526:SPX917526 SZI917526:SZT917526 TJE917526:TJP917526 TTA917526:TTL917526 UCW917526:UDH917526 UMS917526:UND917526 UWO917526:UWZ917526 VGK917526:VGV917526 VQG917526:VQR917526 WAC917526:WAN917526 WJY917526:WKJ917526 WTU917526:WUF917526 HI983062:HT983062 RE983062:RP983062 ABA983062:ABL983062 AKW983062:ALH983062 AUS983062:AVD983062 BEO983062:BEZ983062 BOK983062:BOV983062 BYG983062:BYR983062 CIC983062:CIN983062 CRY983062:CSJ983062 DBU983062:DCF983062 DLQ983062:DMB983062 DVM983062:DVX983062 EFI983062:EFT983062 EPE983062:EPP983062 EZA983062:EZL983062 FIW983062:FJH983062 FSS983062:FTD983062 GCO983062:GCZ983062 GMK983062:GMV983062 GWG983062:GWR983062 HGC983062:HGN983062 HPY983062:HQJ983062 HZU983062:IAF983062 IJQ983062:IKB983062 ITM983062:ITX983062 JDI983062:JDT983062 JNE983062:JNP983062 JXA983062:JXL983062 KGW983062:KHH983062 KQS983062:KRD983062 LAO983062:LAZ983062 LKK983062:LKV983062 LUG983062:LUR983062 MEC983062:MEN983062 MNY983062:MOJ983062 MXU983062:MYF983062 NHQ983062:NIB983062 NRM983062:NRX983062 OBI983062:OBT983062 OLE983062:OLP983062 OVA983062:OVL983062 PEW983062:PFH983062 POS983062:PPD983062 PYO983062:PYZ983062 QIK983062:QIV983062 QSG983062:QSR983062 RCC983062:RCN983062 RLY983062:RMJ983062 RVU983062:RWF983062 SFQ983062:SGB983062 SPM983062:SPX983062 SZI983062:SZT983062 TJE983062:TJP983062 TTA983062:TTL983062 UCW983062:UDH983062 UMS983062:UND983062 UWO983062:UWZ983062 VGK983062:VGV983062 VQG983062:VQR983062 WAC983062:WAN983062 WJY983062:WKJ983062 WTU983062:WUF983062 HI65563:HT65563 RE65563:RP65563 ABA65563:ABL65563 AKW65563:ALH65563 AUS65563:AVD65563 BEO65563:BEZ65563 BOK65563:BOV65563 BYG65563:BYR65563 CIC65563:CIN65563 CRY65563:CSJ65563 DBU65563:DCF65563 DLQ65563:DMB65563 DVM65563:DVX65563 EFI65563:EFT65563 EPE65563:EPP65563 EZA65563:EZL65563 FIW65563:FJH65563 FSS65563:FTD65563 GCO65563:GCZ65563 GMK65563:GMV65563 GWG65563:GWR65563 HGC65563:HGN65563 HPY65563:HQJ65563 HZU65563:IAF65563 IJQ65563:IKB65563 ITM65563:ITX65563 JDI65563:JDT65563 JNE65563:JNP65563 JXA65563:JXL65563 KGW65563:KHH65563 KQS65563:KRD65563 LAO65563:LAZ65563 LKK65563:LKV65563 LUG65563:LUR65563 MEC65563:MEN65563 MNY65563:MOJ65563 MXU65563:MYF65563 NHQ65563:NIB65563 NRM65563:NRX65563 OBI65563:OBT65563 OLE65563:OLP65563 OVA65563:OVL65563 PEW65563:PFH65563 POS65563:PPD65563 PYO65563:PYZ65563 QIK65563:QIV65563 QSG65563:QSR65563 RCC65563:RCN65563 RLY65563:RMJ65563 RVU65563:RWF65563 SFQ65563:SGB65563 SPM65563:SPX65563 SZI65563:SZT65563 TJE65563:TJP65563 TTA65563:TTL65563 UCW65563:UDH65563 UMS65563:UND65563 UWO65563:UWZ65563 VGK65563:VGV65563 VQG65563:VQR65563 WAC65563:WAN65563 WJY65563:WKJ65563 WTU65563:WUF65563 HI131099:HT131099 RE131099:RP131099 ABA131099:ABL131099 AKW131099:ALH131099 AUS131099:AVD131099 BEO131099:BEZ131099 BOK131099:BOV131099 BYG131099:BYR131099 CIC131099:CIN131099 CRY131099:CSJ131099 DBU131099:DCF131099 DLQ131099:DMB131099 DVM131099:DVX131099 EFI131099:EFT131099 EPE131099:EPP131099 EZA131099:EZL131099 FIW131099:FJH131099 FSS131099:FTD131099 GCO131099:GCZ131099 GMK131099:GMV131099 GWG131099:GWR131099 HGC131099:HGN131099 HPY131099:HQJ131099 HZU131099:IAF131099 IJQ131099:IKB131099 ITM131099:ITX131099 JDI131099:JDT131099 JNE131099:JNP131099 JXA131099:JXL131099 KGW131099:KHH131099 KQS131099:KRD131099 LAO131099:LAZ131099 LKK131099:LKV131099 LUG131099:LUR131099 MEC131099:MEN131099 MNY131099:MOJ131099 MXU131099:MYF131099 NHQ131099:NIB131099 NRM131099:NRX131099 OBI131099:OBT131099 OLE131099:OLP131099 OVA131099:OVL131099 PEW131099:PFH131099 POS131099:PPD131099 PYO131099:PYZ131099 QIK131099:QIV131099 QSG131099:QSR131099 RCC131099:RCN131099 RLY131099:RMJ131099 RVU131099:RWF131099 SFQ131099:SGB131099 SPM131099:SPX131099 SZI131099:SZT131099 TJE131099:TJP131099 TTA131099:TTL131099 UCW131099:UDH131099 UMS131099:UND131099 UWO131099:UWZ131099 VGK131099:VGV131099 VQG131099:VQR131099 WAC131099:WAN131099 WJY131099:WKJ131099 WTU131099:WUF131099 HI196635:HT196635 RE196635:RP196635 ABA196635:ABL196635 AKW196635:ALH196635 AUS196635:AVD196635 BEO196635:BEZ196635 BOK196635:BOV196635 BYG196635:BYR196635 CIC196635:CIN196635 CRY196635:CSJ196635 DBU196635:DCF196635 DLQ196635:DMB196635 DVM196635:DVX196635 EFI196635:EFT196635 EPE196635:EPP196635 EZA196635:EZL196635 FIW196635:FJH196635 FSS196635:FTD196635 GCO196635:GCZ196635 GMK196635:GMV196635 GWG196635:GWR196635 HGC196635:HGN196635 HPY196635:HQJ196635 HZU196635:IAF196635 IJQ196635:IKB196635 ITM196635:ITX196635 JDI196635:JDT196635 JNE196635:JNP196635 JXA196635:JXL196635 KGW196635:KHH196635 KQS196635:KRD196635 LAO196635:LAZ196635 LKK196635:LKV196635 LUG196635:LUR196635 MEC196635:MEN196635 MNY196635:MOJ196635 MXU196635:MYF196635 NHQ196635:NIB196635 NRM196635:NRX196635 OBI196635:OBT196635 OLE196635:OLP196635 OVA196635:OVL196635 PEW196635:PFH196635 POS196635:PPD196635 PYO196635:PYZ196635 QIK196635:QIV196635 QSG196635:QSR196635 RCC196635:RCN196635 RLY196635:RMJ196635 RVU196635:RWF196635 SFQ196635:SGB196635 SPM196635:SPX196635 SZI196635:SZT196635 TJE196635:TJP196635 TTA196635:TTL196635 UCW196635:UDH196635 UMS196635:UND196635 UWO196635:UWZ196635 VGK196635:VGV196635 VQG196635:VQR196635 WAC196635:WAN196635 WJY196635:WKJ196635 WTU196635:WUF196635 HI262171:HT262171 RE262171:RP262171 ABA262171:ABL262171 AKW262171:ALH262171 AUS262171:AVD262171 BEO262171:BEZ262171 BOK262171:BOV262171 BYG262171:BYR262171 CIC262171:CIN262171 CRY262171:CSJ262171 DBU262171:DCF262171 DLQ262171:DMB262171 DVM262171:DVX262171 EFI262171:EFT262171 EPE262171:EPP262171 EZA262171:EZL262171 FIW262171:FJH262171 FSS262171:FTD262171 GCO262171:GCZ262171 GMK262171:GMV262171 GWG262171:GWR262171 HGC262171:HGN262171 HPY262171:HQJ262171 HZU262171:IAF262171 IJQ262171:IKB262171 ITM262171:ITX262171 JDI262171:JDT262171 JNE262171:JNP262171 JXA262171:JXL262171 KGW262171:KHH262171 KQS262171:KRD262171 LAO262171:LAZ262171 LKK262171:LKV262171 LUG262171:LUR262171 MEC262171:MEN262171 MNY262171:MOJ262171 MXU262171:MYF262171 NHQ262171:NIB262171 NRM262171:NRX262171 OBI262171:OBT262171 OLE262171:OLP262171 OVA262171:OVL262171 PEW262171:PFH262171 POS262171:PPD262171 PYO262171:PYZ262171 QIK262171:QIV262171 QSG262171:QSR262171 RCC262171:RCN262171 RLY262171:RMJ262171 RVU262171:RWF262171 SFQ262171:SGB262171 SPM262171:SPX262171 SZI262171:SZT262171 TJE262171:TJP262171 TTA262171:TTL262171 UCW262171:UDH262171 UMS262171:UND262171 UWO262171:UWZ262171 VGK262171:VGV262171 VQG262171:VQR262171 WAC262171:WAN262171 WJY262171:WKJ262171 WTU262171:WUF262171 HI327707:HT327707 RE327707:RP327707 ABA327707:ABL327707 AKW327707:ALH327707 AUS327707:AVD327707 BEO327707:BEZ327707 BOK327707:BOV327707 BYG327707:BYR327707 CIC327707:CIN327707 CRY327707:CSJ327707 DBU327707:DCF327707 DLQ327707:DMB327707 DVM327707:DVX327707 EFI327707:EFT327707 EPE327707:EPP327707 EZA327707:EZL327707 FIW327707:FJH327707 FSS327707:FTD327707 GCO327707:GCZ327707 GMK327707:GMV327707 GWG327707:GWR327707 HGC327707:HGN327707 HPY327707:HQJ327707 HZU327707:IAF327707 IJQ327707:IKB327707 ITM327707:ITX327707 JDI327707:JDT327707 JNE327707:JNP327707 JXA327707:JXL327707 KGW327707:KHH327707 KQS327707:KRD327707 LAO327707:LAZ327707 LKK327707:LKV327707 LUG327707:LUR327707 MEC327707:MEN327707 MNY327707:MOJ327707 MXU327707:MYF327707 NHQ327707:NIB327707 NRM327707:NRX327707 OBI327707:OBT327707 OLE327707:OLP327707 OVA327707:OVL327707 PEW327707:PFH327707 POS327707:PPD327707 PYO327707:PYZ327707 QIK327707:QIV327707 QSG327707:QSR327707 RCC327707:RCN327707 RLY327707:RMJ327707 RVU327707:RWF327707 SFQ327707:SGB327707 SPM327707:SPX327707 SZI327707:SZT327707 TJE327707:TJP327707 TTA327707:TTL327707 UCW327707:UDH327707 UMS327707:UND327707 UWO327707:UWZ327707 VGK327707:VGV327707 VQG327707:VQR327707 WAC327707:WAN327707 WJY327707:WKJ327707 WTU327707:WUF327707 HI393243:HT393243 RE393243:RP393243 ABA393243:ABL393243 AKW393243:ALH393243 AUS393243:AVD393243 BEO393243:BEZ393243 BOK393243:BOV393243 BYG393243:BYR393243 CIC393243:CIN393243 CRY393243:CSJ393243 DBU393243:DCF393243 DLQ393243:DMB393243 DVM393243:DVX393243 EFI393243:EFT393243 EPE393243:EPP393243 EZA393243:EZL393243 FIW393243:FJH393243 FSS393243:FTD393243 GCO393243:GCZ393243 GMK393243:GMV393243 GWG393243:GWR393243 HGC393243:HGN393243 HPY393243:HQJ393243 HZU393243:IAF393243 IJQ393243:IKB393243 ITM393243:ITX393243 JDI393243:JDT393243 JNE393243:JNP393243 JXA393243:JXL393243 KGW393243:KHH393243 KQS393243:KRD393243 LAO393243:LAZ393243 LKK393243:LKV393243 LUG393243:LUR393243 MEC393243:MEN393243 MNY393243:MOJ393243 MXU393243:MYF393243 NHQ393243:NIB393243 NRM393243:NRX393243 OBI393243:OBT393243 OLE393243:OLP393243 OVA393243:OVL393243 PEW393243:PFH393243 POS393243:PPD393243 PYO393243:PYZ393243 QIK393243:QIV393243 QSG393243:QSR393243 RCC393243:RCN393243 RLY393243:RMJ393243 RVU393243:RWF393243 SFQ393243:SGB393243 SPM393243:SPX393243 SZI393243:SZT393243 TJE393243:TJP393243 TTA393243:TTL393243 UCW393243:UDH393243 UMS393243:UND393243 UWO393243:UWZ393243 VGK393243:VGV393243 VQG393243:VQR393243 WAC393243:WAN393243 WJY393243:WKJ393243 WTU393243:WUF393243 HI458779:HT458779 RE458779:RP458779 ABA458779:ABL458779 AKW458779:ALH458779 AUS458779:AVD458779 BEO458779:BEZ458779 BOK458779:BOV458779 BYG458779:BYR458779 CIC458779:CIN458779 CRY458779:CSJ458779 DBU458779:DCF458779 DLQ458779:DMB458779 DVM458779:DVX458779 EFI458779:EFT458779 EPE458779:EPP458779 EZA458779:EZL458779 FIW458779:FJH458779 FSS458779:FTD458779 GCO458779:GCZ458779 GMK458779:GMV458779 GWG458779:GWR458779 HGC458779:HGN458779 HPY458779:HQJ458779 HZU458779:IAF458779 IJQ458779:IKB458779 ITM458779:ITX458779 JDI458779:JDT458779 JNE458779:JNP458779 JXA458779:JXL458779 KGW458779:KHH458779 KQS458779:KRD458779 LAO458779:LAZ458779 LKK458779:LKV458779 LUG458779:LUR458779 MEC458779:MEN458779 MNY458779:MOJ458779 MXU458779:MYF458779 NHQ458779:NIB458779 NRM458779:NRX458779 OBI458779:OBT458779 OLE458779:OLP458779 OVA458779:OVL458779 PEW458779:PFH458779 POS458779:PPD458779 PYO458779:PYZ458779 QIK458779:QIV458779 QSG458779:QSR458779 RCC458779:RCN458779 RLY458779:RMJ458779 RVU458779:RWF458779 SFQ458779:SGB458779 SPM458779:SPX458779 SZI458779:SZT458779 TJE458779:TJP458779 TTA458779:TTL458779 UCW458779:UDH458779 UMS458779:UND458779 UWO458779:UWZ458779 VGK458779:VGV458779 VQG458779:VQR458779 WAC458779:WAN458779 WJY458779:WKJ458779 WTU458779:WUF458779 HI524315:HT524315 RE524315:RP524315 ABA524315:ABL524315 AKW524315:ALH524315 AUS524315:AVD524315 BEO524315:BEZ524315 BOK524315:BOV524315 BYG524315:BYR524315 CIC524315:CIN524315 CRY524315:CSJ524315 DBU524315:DCF524315 DLQ524315:DMB524315 DVM524315:DVX524315 EFI524315:EFT524315 EPE524315:EPP524315 EZA524315:EZL524315 FIW524315:FJH524315 FSS524315:FTD524315 GCO524315:GCZ524315 GMK524315:GMV524315 GWG524315:GWR524315 HGC524315:HGN524315 HPY524315:HQJ524315 HZU524315:IAF524315 IJQ524315:IKB524315 ITM524315:ITX524315 JDI524315:JDT524315 JNE524315:JNP524315 JXA524315:JXL524315 KGW524315:KHH524315 KQS524315:KRD524315 LAO524315:LAZ524315 LKK524315:LKV524315 LUG524315:LUR524315 MEC524315:MEN524315 MNY524315:MOJ524315 MXU524315:MYF524315 NHQ524315:NIB524315 NRM524315:NRX524315 OBI524315:OBT524315 OLE524315:OLP524315 OVA524315:OVL524315 PEW524315:PFH524315 POS524315:PPD524315 PYO524315:PYZ524315 QIK524315:QIV524315 QSG524315:QSR524315 RCC524315:RCN524315 RLY524315:RMJ524315 RVU524315:RWF524315 SFQ524315:SGB524315 SPM524315:SPX524315 SZI524315:SZT524315 TJE524315:TJP524315 TTA524315:TTL524315 UCW524315:UDH524315 UMS524315:UND524315 UWO524315:UWZ524315 VGK524315:VGV524315 VQG524315:VQR524315 WAC524315:WAN524315 WJY524315:WKJ524315 WTU524315:WUF524315 HI589851:HT589851 RE589851:RP589851 ABA589851:ABL589851 AKW589851:ALH589851 AUS589851:AVD589851 BEO589851:BEZ589851 BOK589851:BOV589851 BYG589851:BYR589851 CIC589851:CIN589851 CRY589851:CSJ589851 DBU589851:DCF589851 DLQ589851:DMB589851 DVM589851:DVX589851 EFI589851:EFT589851 EPE589851:EPP589851 EZA589851:EZL589851 FIW589851:FJH589851 FSS589851:FTD589851 GCO589851:GCZ589851 GMK589851:GMV589851 GWG589851:GWR589851 HGC589851:HGN589851 HPY589851:HQJ589851 HZU589851:IAF589851 IJQ589851:IKB589851 ITM589851:ITX589851 JDI589851:JDT589851 JNE589851:JNP589851 JXA589851:JXL589851 KGW589851:KHH589851 KQS589851:KRD589851 LAO589851:LAZ589851 LKK589851:LKV589851 LUG589851:LUR589851 MEC589851:MEN589851 MNY589851:MOJ589851 MXU589851:MYF589851 NHQ589851:NIB589851 NRM589851:NRX589851 OBI589851:OBT589851 OLE589851:OLP589851 OVA589851:OVL589851 PEW589851:PFH589851 POS589851:PPD589851 PYO589851:PYZ589851 QIK589851:QIV589851 QSG589851:QSR589851 RCC589851:RCN589851 RLY589851:RMJ589851 RVU589851:RWF589851 SFQ589851:SGB589851 SPM589851:SPX589851 SZI589851:SZT589851 TJE589851:TJP589851 TTA589851:TTL589851 UCW589851:UDH589851 UMS589851:UND589851 UWO589851:UWZ589851 VGK589851:VGV589851 VQG589851:VQR589851 WAC589851:WAN589851 WJY589851:WKJ589851 WTU589851:WUF589851 HI655387:HT655387 RE655387:RP655387 ABA655387:ABL655387 AKW655387:ALH655387 AUS655387:AVD655387 BEO655387:BEZ655387 BOK655387:BOV655387 BYG655387:BYR655387 CIC655387:CIN655387 CRY655387:CSJ655387 DBU655387:DCF655387 DLQ655387:DMB655387 DVM655387:DVX655387 EFI655387:EFT655387 EPE655387:EPP655387 EZA655387:EZL655387 FIW655387:FJH655387 FSS655387:FTD655387 GCO655387:GCZ655387 GMK655387:GMV655387 GWG655387:GWR655387 HGC655387:HGN655387 HPY655387:HQJ655387 HZU655387:IAF655387 IJQ655387:IKB655387 ITM655387:ITX655387 JDI655387:JDT655387 JNE655387:JNP655387 JXA655387:JXL655387 KGW655387:KHH655387 KQS655387:KRD655387 LAO655387:LAZ655387 LKK655387:LKV655387 LUG655387:LUR655387 MEC655387:MEN655387 MNY655387:MOJ655387 MXU655387:MYF655387 NHQ655387:NIB655387 NRM655387:NRX655387 OBI655387:OBT655387 OLE655387:OLP655387 OVA655387:OVL655387 PEW655387:PFH655387 POS655387:PPD655387 PYO655387:PYZ655387 QIK655387:QIV655387 QSG655387:QSR655387 RCC655387:RCN655387 RLY655387:RMJ655387 RVU655387:RWF655387 SFQ655387:SGB655387 SPM655387:SPX655387 SZI655387:SZT655387 TJE655387:TJP655387 TTA655387:TTL655387 UCW655387:UDH655387 UMS655387:UND655387 UWO655387:UWZ655387 VGK655387:VGV655387 VQG655387:VQR655387 WAC655387:WAN655387 WJY655387:WKJ655387 WTU655387:WUF655387 HI720923:HT720923 RE720923:RP720923 ABA720923:ABL720923 AKW720923:ALH720923 AUS720923:AVD720923 BEO720923:BEZ720923 BOK720923:BOV720923 BYG720923:BYR720923 CIC720923:CIN720923 CRY720923:CSJ720923 DBU720923:DCF720923 DLQ720923:DMB720923 DVM720923:DVX720923 EFI720923:EFT720923 EPE720923:EPP720923 EZA720923:EZL720923 FIW720923:FJH720923 FSS720923:FTD720923 GCO720923:GCZ720923 GMK720923:GMV720923 GWG720923:GWR720923 HGC720923:HGN720923 HPY720923:HQJ720923 HZU720923:IAF720923 IJQ720923:IKB720923 ITM720923:ITX720923 JDI720923:JDT720923 JNE720923:JNP720923 JXA720923:JXL720923 KGW720923:KHH720923 KQS720923:KRD720923 LAO720923:LAZ720923 LKK720923:LKV720923 LUG720923:LUR720923 MEC720923:MEN720923 MNY720923:MOJ720923 MXU720923:MYF720923 NHQ720923:NIB720923 NRM720923:NRX720923 OBI720923:OBT720923 OLE720923:OLP720923 OVA720923:OVL720923 PEW720923:PFH720923 POS720923:PPD720923 PYO720923:PYZ720923 QIK720923:QIV720923 QSG720923:QSR720923 RCC720923:RCN720923 RLY720923:RMJ720923 RVU720923:RWF720923 SFQ720923:SGB720923 SPM720923:SPX720923 SZI720923:SZT720923 TJE720923:TJP720923 TTA720923:TTL720923 UCW720923:UDH720923 UMS720923:UND720923 UWO720923:UWZ720923 VGK720923:VGV720923 VQG720923:VQR720923 WAC720923:WAN720923 WJY720923:WKJ720923 WTU720923:WUF720923 HI786459:HT786459 RE786459:RP786459 ABA786459:ABL786459 AKW786459:ALH786459 AUS786459:AVD786459 BEO786459:BEZ786459 BOK786459:BOV786459 BYG786459:BYR786459 CIC786459:CIN786459 CRY786459:CSJ786459 DBU786459:DCF786459 DLQ786459:DMB786459 DVM786459:DVX786459 EFI786459:EFT786459 EPE786459:EPP786459 EZA786459:EZL786459 FIW786459:FJH786459 FSS786459:FTD786459 GCO786459:GCZ786459 GMK786459:GMV786459 GWG786459:GWR786459 HGC786459:HGN786459 HPY786459:HQJ786459 HZU786459:IAF786459 IJQ786459:IKB786459 ITM786459:ITX786459 JDI786459:JDT786459 JNE786459:JNP786459 JXA786459:JXL786459 KGW786459:KHH786459 KQS786459:KRD786459 LAO786459:LAZ786459 LKK786459:LKV786459 LUG786459:LUR786459 MEC786459:MEN786459 MNY786459:MOJ786459 MXU786459:MYF786459 NHQ786459:NIB786459 NRM786459:NRX786459 OBI786459:OBT786459 OLE786459:OLP786459 OVA786459:OVL786459 PEW786459:PFH786459 POS786459:PPD786459 PYO786459:PYZ786459 QIK786459:QIV786459 QSG786459:QSR786459 RCC786459:RCN786459 RLY786459:RMJ786459 RVU786459:RWF786459 SFQ786459:SGB786459 SPM786459:SPX786459 SZI786459:SZT786459 TJE786459:TJP786459 TTA786459:TTL786459 UCW786459:UDH786459 UMS786459:UND786459 UWO786459:UWZ786459 VGK786459:VGV786459 VQG786459:VQR786459 WAC786459:WAN786459 WJY786459:WKJ786459 WTU786459:WUF786459 HI851995:HT851995 RE851995:RP851995 ABA851995:ABL851995 AKW851995:ALH851995 AUS851995:AVD851995 BEO851995:BEZ851995 BOK851995:BOV851995 BYG851995:BYR851995 CIC851995:CIN851995 CRY851995:CSJ851995 DBU851995:DCF851995 DLQ851995:DMB851995 DVM851995:DVX851995 EFI851995:EFT851995 EPE851995:EPP851995 EZA851995:EZL851995 FIW851995:FJH851995 FSS851995:FTD851995 GCO851995:GCZ851995 GMK851995:GMV851995 GWG851995:GWR851995 HGC851995:HGN851995 HPY851995:HQJ851995 HZU851995:IAF851995 IJQ851995:IKB851995 ITM851995:ITX851995 JDI851995:JDT851995 JNE851995:JNP851995 JXA851995:JXL851995 KGW851995:KHH851995 KQS851995:KRD851995 LAO851995:LAZ851995 LKK851995:LKV851995 LUG851995:LUR851995 MEC851995:MEN851995 MNY851995:MOJ851995 MXU851995:MYF851995 NHQ851995:NIB851995 NRM851995:NRX851995 OBI851995:OBT851995 OLE851995:OLP851995 OVA851995:OVL851995 PEW851995:PFH851995 POS851995:PPD851995 PYO851995:PYZ851995 QIK851995:QIV851995 QSG851995:QSR851995 RCC851995:RCN851995 RLY851995:RMJ851995 RVU851995:RWF851995 SFQ851995:SGB851995 SPM851995:SPX851995 SZI851995:SZT851995 TJE851995:TJP851995 TTA851995:TTL851995 UCW851995:UDH851995 UMS851995:UND851995 UWO851995:UWZ851995 VGK851995:VGV851995 VQG851995:VQR851995 WAC851995:WAN851995 WJY851995:WKJ851995 WTU851995:WUF851995 HI917531:HT917531 RE917531:RP917531 ABA917531:ABL917531 AKW917531:ALH917531 AUS917531:AVD917531 BEO917531:BEZ917531 BOK917531:BOV917531 BYG917531:BYR917531 CIC917531:CIN917531 CRY917531:CSJ917531 DBU917531:DCF917531 DLQ917531:DMB917531 DVM917531:DVX917531 EFI917531:EFT917531 EPE917531:EPP917531 EZA917531:EZL917531 FIW917531:FJH917531 FSS917531:FTD917531 GCO917531:GCZ917531 GMK917531:GMV917531 GWG917531:GWR917531 HGC917531:HGN917531 HPY917531:HQJ917531 HZU917531:IAF917531 IJQ917531:IKB917531 ITM917531:ITX917531 JDI917531:JDT917531 JNE917531:JNP917531 JXA917531:JXL917531 KGW917531:KHH917531 KQS917531:KRD917531 LAO917531:LAZ917531 LKK917531:LKV917531 LUG917531:LUR917531 MEC917531:MEN917531 MNY917531:MOJ917531 MXU917531:MYF917531 NHQ917531:NIB917531 NRM917531:NRX917531 OBI917531:OBT917531 OLE917531:OLP917531 OVA917531:OVL917531 PEW917531:PFH917531 POS917531:PPD917531 PYO917531:PYZ917531 QIK917531:QIV917531 QSG917531:QSR917531 RCC917531:RCN917531 RLY917531:RMJ917531 RVU917531:RWF917531 SFQ917531:SGB917531 SPM917531:SPX917531 SZI917531:SZT917531 TJE917531:TJP917531 TTA917531:TTL917531 UCW917531:UDH917531 UMS917531:UND917531 UWO917531:UWZ917531 VGK917531:VGV917531 VQG917531:VQR917531 WAC917531:WAN917531 WJY917531:WKJ917531 WTU917531:WUF917531 HI983067:HT983067 RE983067:RP983067 ABA983067:ABL983067 AKW983067:ALH983067 AUS983067:AVD983067 BEO983067:BEZ983067 BOK983067:BOV983067 BYG983067:BYR983067 CIC983067:CIN983067 CRY983067:CSJ983067 DBU983067:DCF983067 DLQ983067:DMB983067 DVM983067:DVX983067 EFI983067:EFT983067 EPE983067:EPP983067 EZA983067:EZL983067 FIW983067:FJH983067 FSS983067:FTD983067 GCO983067:GCZ983067 GMK983067:GMV983067 GWG983067:GWR983067 HGC983067:HGN983067 HPY983067:HQJ983067 HZU983067:IAF983067 IJQ983067:IKB983067 ITM983067:ITX983067 JDI983067:JDT983067 JNE983067:JNP983067 JXA983067:JXL983067 KGW983067:KHH983067 KQS983067:KRD983067 LAO983067:LAZ983067 LKK983067:LKV983067 LUG983067:LUR983067 MEC983067:MEN983067 MNY983067:MOJ983067 MXU983067:MYF983067 NHQ983067:NIB983067 NRM983067:NRX983067 OBI983067:OBT983067 OLE983067:OLP983067 OVA983067:OVL983067 PEW983067:PFH983067 POS983067:PPD983067 PYO983067:PYZ983067 QIK983067:QIV983067 QSG983067:QSR983067 RCC983067:RCN983067 RLY983067:RMJ983067 RVU983067:RWF983067 SFQ983067:SGB983067 SPM983067:SPX983067 SZI983067:SZT983067 TJE983067:TJP983067 TTA983067:TTL983067 UCW983067:UDH983067 UMS983067:UND983067 UWO983067:UWZ983067 VGK983067:VGV983067 VQG983067:VQR983067 WAC983067:WAN983067 WJY983067:WKJ983067 WTU983067:WUF983067 HI65565:HT65565 RE65565:RP65565 ABA65565:ABL65565 AKW65565:ALH65565 AUS65565:AVD65565 BEO65565:BEZ65565 BOK65565:BOV65565 BYG65565:BYR65565 CIC65565:CIN65565 CRY65565:CSJ65565 DBU65565:DCF65565 DLQ65565:DMB65565 DVM65565:DVX65565 EFI65565:EFT65565 EPE65565:EPP65565 EZA65565:EZL65565 FIW65565:FJH65565 FSS65565:FTD65565 GCO65565:GCZ65565 GMK65565:GMV65565 GWG65565:GWR65565 HGC65565:HGN65565 HPY65565:HQJ65565 HZU65565:IAF65565 IJQ65565:IKB65565 ITM65565:ITX65565 JDI65565:JDT65565 JNE65565:JNP65565 JXA65565:JXL65565 KGW65565:KHH65565 KQS65565:KRD65565 LAO65565:LAZ65565 LKK65565:LKV65565 LUG65565:LUR65565 MEC65565:MEN65565 MNY65565:MOJ65565 MXU65565:MYF65565 NHQ65565:NIB65565 NRM65565:NRX65565 OBI65565:OBT65565 OLE65565:OLP65565 OVA65565:OVL65565 PEW65565:PFH65565 POS65565:PPD65565 PYO65565:PYZ65565 QIK65565:QIV65565 QSG65565:QSR65565 RCC65565:RCN65565 RLY65565:RMJ65565 RVU65565:RWF65565 SFQ65565:SGB65565 SPM65565:SPX65565 SZI65565:SZT65565 TJE65565:TJP65565 TTA65565:TTL65565 UCW65565:UDH65565 UMS65565:UND65565 UWO65565:UWZ65565 VGK65565:VGV65565 VQG65565:VQR65565 WAC65565:WAN65565 WJY65565:WKJ65565 WTU65565:WUF65565 HI131101:HT131101 RE131101:RP131101 ABA131101:ABL131101 AKW131101:ALH131101 AUS131101:AVD131101 BEO131101:BEZ131101 BOK131101:BOV131101 BYG131101:BYR131101 CIC131101:CIN131101 CRY131101:CSJ131101 DBU131101:DCF131101 DLQ131101:DMB131101 DVM131101:DVX131101 EFI131101:EFT131101 EPE131101:EPP131101 EZA131101:EZL131101 FIW131101:FJH131101 FSS131101:FTD131101 GCO131101:GCZ131101 GMK131101:GMV131101 GWG131101:GWR131101 HGC131101:HGN131101 HPY131101:HQJ131101 HZU131101:IAF131101 IJQ131101:IKB131101 ITM131101:ITX131101 JDI131101:JDT131101 JNE131101:JNP131101 JXA131101:JXL131101 KGW131101:KHH131101 KQS131101:KRD131101 LAO131101:LAZ131101 LKK131101:LKV131101 LUG131101:LUR131101 MEC131101:MEN131101 MNY131101:MOJ131101 MXU131101:MYF131101 NHQ131101:NIB131101 NRM131101:NRX131101 OBI131101:OBT131101 OLE131101:OLP131101 OVA131101:OVL131101 PEW131101:PFH131101 POS131101:PPD131101 PYO131101:PYZ131101 QIK131101:QIV131101 QSG131101:QSR131101 RCC131101:RCN131101 RLY131101:RMJ131101 RVU131101:RWF131101 SFQ131101:SGB131101 SPM131101:SPX131101 SZI131101:SZT131101 TJE131101:TJP131101 TTA131101:TTL131101 UCW131101:UDH131101 UMS131101:UND131101 UWO131101:UWZ131101 VGK131101:VGV131101 VQG131101:VQR131101 WAC131101:WAN131101 WJY131101:WKJ131101 WTU131101:WUF131101 HI196637:HT196637 RE196637:RP196637 ABA196637:ABL196637 AKW196637:ALH196637 AUS196637:AVD196637 BEO196637:BEZ196637 BOK196637:BOV196637 BYG196637:BYR196637 CIC196637:CIN196637 CRY196637:CSJ196637 DBU196637:DCF196637 DLQ196637:DMB196637 DVM196637:DVX196637 EFI196637:EFT196637 EPE196637:EPP196637 EZA196637:EZL196637 FIW196637:FJH196637 FSS196637:FTD196637 GCO196637:GCZ196637 GMK196637:GMV196637 GWG196637:GWR196637 HGC196637:HGN196637 HPY196637:HQJ196637 HZU196637:IAF196637 IJQ196637:IKB196637 ITM196637:ITX196637 JDI196637:JDT196637 JNE196637:JNP196637 JXA196637:JXL196637 KGW196637:KHH196637 KQS196637:KRD196637 LAO196637:LAZ196637 LKK196637:LKV196637 LUG196637:LUR196637 MEC196637:MEN196637 MNY196637:MOJ196637 MXU196637:MYF196637 NHQ196637:NIB196637 NRM196637:NRX196637 OBI196637:OBT196637 OLE196637:OLP196637 OVA196637:OVL196637 PEW196637:PFH196637 POS196637:PPD196637 PYO196637:PYZ196637 QIK196637:QIV196637 QSG196637:QSR196637 RCC196637:RCN196637 RLY196637:RMJ196637 RVU196637:RWF196637 SFQ196637:SGB196637 SPM196637:SPX196637 SZI196637:SZT196637 TJE196637:TJP196637 TTA196637:TTL196637 UCW196637:UDH196637 UMS196637:UND196637 UWO196637:UWZ196637 VGK196637:VGV196637 VQG196637:VQR196637 WAC196637:WAN196637 WJY196637:WKJ196637 WTU196637:WUF196637 HI262173:HT262173 RE262173:RP262173 ABA262173:ABL262173 AKW262173:ALH262173 AUS262173:AVD262173 BEO262173:BEZ262173 BOK262173:BOV262173 BYG262173:BYR262173 CIC262173:CIN262173 CRY262173:CSJ262173 DBU262173:DCF262173 DLQ262173:DMB262173 DVM262173:DVX262173 EFI262173:EFT262173 EPE262173:EPP262173 EZA262173:EZL262173 FIW262173:FJH262173 FSS262173:FTD262173 GCO262173:GCZ262173 GMK262173:GMV262173 GWG262173:GWR262173 HGC262173:HGN262173 HPY262173:HQJ262173 HZU262173:IAF262173 IJQ262173:IKB262173 ITM262173:ITX262173 JDI262173:JDT262173 JNE262173:JNP262173 JXA262173:JXL262173 KGW262173:KHH262173 KQS262173:KRD262173 LAO262173:LAZ262173 LKK262173:LKV262173 LUG262173:LUR262173 MEC262173:MEN262173 MNY262173:MOJ262173 MXU262173:MYF262173 NHQ262173:NIB262173 NRM262173:NRX262173 OBI262173:OBT262173 OLE262173:OLP262173 OVA262173:OVL262173 PEW262173:PFH262173 POS262173:PPD262173 PYO262173:PYZ262173 QIK262173:QIV262173 QSG262173:QSR262173 RCC262173:RCN262173 RLY262173:RMJ262173 RVU262173:RWF262173 SFQ262173:SGB262173 SPM262173:SPX262173 SZI262173:SZT262173 TJE262173:TJP262173 TTA262173:TTL262173 UCW262173:UDH262173 UMS262173:UND262173 UWO262173:UWZ262173 VGK262173:VGV262173 VQG262173:VQR262173 WAC262173:WAN262173 WJY262173:WKJ262173 WTU262173:WUF262173 HI327709:HT327709 RE327709:RP327709 ABA327709:ABL327709 AKW327709:ALH327709 AUS327709:AVD327709 BEO327709:BEZ327709 BOK327709:BOV327709 BYG327709:BYR327709 CIC327709:CIN327709 CRY327709:CSJ327709 DBU327709:DCF327709 DLQ327709:DMB327709 DVM327709:DVX327709 EFI327709:EFT327709 EPE327709:EPP327709 EZA327709:EZL327709 FIW327709:FJH327709 FSS327709:FTD327709 GCO327709:GCZ327709 GMK327709:GMV327709 GWG327709:GWR327709 HGC327709:HGN327709 HPY327709:HQJ327709 HZU327709:IAF327709 IJQ327709:IKB327709 ITM327709:ITX327709 JDI327709:JDT327709 JNE327709:JNP327709 JXA327709:JXL327709 KGW327709:KHH327709 KQS327709:KRD327709 LAO327709:LAZ327709 LKK327709:LKV327709 LUG327709:LUR327709 MEC327709:MEN327709 MNY327709:MOJ327709 MXU327709:MYF327709 NHQ327709:NIB327709 NRM327709:NRX327709 OBI327709:OBT327709 OLE327709:OLP327709 OVA327709:OVL327709 PEW327709:PFH327709 POS327709:PPD327709 PYO327709:PYZ327709 QIK327709:QIV327709 QSG327709:QSR327709 RCC327709:RCN327709 RLY327709:RMJ327709 RVU327709:RWF327709 SFQ327709:SGB327709 SPM327709:SPX327709 SZI327709:SZT327709 TJE327709:TJP327709 TTA327709:TTL327709 UCW327709:UDH327709 UMS327709:UND327709 UWO327709:UWZ327709 VGK327709:VGV327709 VQG327709:VQR327709 WAC327709:WAN327709 WJY327709:WKJ327709 WTU327709:WUF327709 HI393245:HT393245 RE393245:RP393245 ABA393245:ABL393245 AKW393245:ALH393245 AUS393245:AVD393245 BEO393245:BEZ393245 BOK393245:BOV393245 BYG393245:BYR393245 CIC393245:CIN393245 CRY393245:CSJ393245 DBU393245:DCF393245 DLQ393245:DMB393245 DVM393245:DVX393245 EFI393245:EFT393245 EPE393245:EPP393245 EZA393245:EZL393245 FIW393245:FJH393245 FSS393245:FTD393245 GCO393245:GCZ393245 GMK393245:GMV393245 GWG393245:GWR393245 HGC393245:HGN393245 HPY393245:HQJ393245 HZU393245:IAF393245 IJQ393245:IKB393245 ITM393245:ITX393245 JDI393245:JDT393245 JNE393245:JNP393245 JXA393245:JXL393245 KGW393245:KHH393245 KQS393245:KRD393245 LAO393245:LAZ393245 LKK393245:LKV393245 LUG393245:LUR393245 MEC393245:MEN393245 MNY393245:MOJ393245 MXU393245:MYF393245 NHQ393245:NIB393245 NRM393245:NRX393245 OBI393245:OBT393245 OLE393245:OLP393245 OVA393245:OVL393245 PEW393245:PFH393245 POS393245:PPD393245 PYO393245:PYZ393245 QIK393245:QIV393245 QSG393245:QSR393245 RCC393245:RCN393245 RLY393245:RMJ393245 RVU393245:RWF393245 SFQ393245:SGB393245 SPM393245:SPX393245 SZI393245:SZT393245 TJE393245:TJP393245 TTA393245:TTL393245 UCW393245:UDH393245 UMS393245:UND393245 UWO393245:UWZ393245 VGK393245:VGV393245 VQG393245:VQR393245 WAC393245:WAN393245 WJY393245:WKJ393245 WTU393245:WUF393245 HI458781:HT458781 RE458781:RP458781 ABA458781:ABL458781 AKW458781:ALH458781 AUS458781:AVD458781 BEO458781:BEZ458781 BOK458781:BOV458781 BYG458781:BYR458781 CIC458781:CIN458781 CRY458781:CSJ458781 DBU458781:DCF458781 DLQ458781:DMB458781 DVM458781:DVX458781 EFI458781:EFT458781 EPE458781:EPP458781 EZA458781:EZL458781 FIW458781:FJH458781 FSS458781:FTD458781 GCO458781:GCZ458781 GMK458781:GMV458781 GWG458781:GWR458781 HGC458781:HGN458781 HPY458781:HQJ458781 HZU458781:IAF458781 IJQ458781:IKB458781 ITM458781:ITX458781 JDI458781:JDT458781 JNE458781:JNP458781 JXA458781:JXL458781 KGW458781:KHH458781 KQS458781:KRD458781 LAO458781:LAZ458781 LKK458781:LKV458781 LUG458781:LUR458781 MEC458781:MEN458781 MNY458781:MOJ458781 MXU458781:MYF458781 NHQ458781:NIB458781 NRM458781:NRX458781 OBI458781:OBT458781 OLE458781:OLP458781 OVA458781:OVL458781 PEW458781:PFH458781 POS458781:PPD458781 PYO458781:PYZ458781 QIK458781:QIV458781 QSG458781:QSR458781 RCC458781:RCN458781 RLY458781:RMJ458781 RVU458781:RWF458781 SFQ458781:SGB458781 SPM458781:SPX458781 SZI458781:SZT458781 TJE458781:TJP458781 TTA458781:TTL458781 UCW458781:UDH458781 UMS458781:UND458781 UWO458781:UWZ458781 VGK458781:VGV458781 VQG458781:VQR458781 WAC458781:WAN458781 WJY458781:WKJ458781 WTU458781:WUF458781 HI524317:HT524317 RE524317:RP524317 ABA524317:ABL524317 AKW524317:ALH524317 AUS524317:AVD524317 BEO524317:BEZ524317 BOK524317:BOV524317 BYG524317:BYR524317 CIC524317:CIN524317 CRY524317:CSJ524317 DBU524317:DCF524317 DLQ524317:DMB524317 DVM524317:DVX524317 EFI524317:EFT524317 EPE524317:EPP524317 EZA524317:EZL524317 FIW524317:FJH524317 FSS524317:FTD524317 GCO524317:GCZ524317 GMK524317:GMV524317 GWG524317:GWR524317 HGC524317:HGN524317 HPY524317:HQJ524317 HZU524317:IAF524317 IJQ524317:IKB524317 ITM524317:ITX524317 JDI524317:JDT524317 JNE524317:JNP524317 JXA524317:JXL524317 KGW524317:KHH524317 KQS524317:KRD524317 LAO524317:LAZ524317 LKK524317:LKV524317 LUG524317:LUR524317 MEC524317:MEN524317 MNY524317:MOJ524317 MXU524317:MYF524317 NHQ524317:NIB524317 NRM524317:NRX524317 OBI524317:OBT524317 OLE524317:OLP524317 OVA524317:OVL524317 PEW524317:PFH524317 POS524317:PPD524317 PYO524317:PYZ524317 QIK524317:QIV524317 QSG524317:QSR524317 RCC524317:RCN524317 RLY524317:RMJ524317 RVU524317:RWF524317 SFQ524317:SGB524317 SPM524317:SPX524317 SZI524317:SZT524317 TJE524317:TJP524317 TTA524317:TTL524317 UCW524317:UDH524317 UMS524317:UND524317 UWO524317:UWZ524317 VGK524317:VGV524317 VQG524317:VQR524317 WAC524317:WAN524317 WJY524317:WKJ524317 WTU524317:WUF524317 HI589853:HT589853 RE589853:RP589853 ABA589853:ABL589853 AKW589853:ALH589853 AUS589853:AVD589853 BEO589853:BEZ589853 BOK589853:BOV589853 BYG589853:BYR589853 CIC589853:CIN589853 CRY589853:CSJ589853 DBU589853:DCF589853 DLQ589853:DMB589853 DVM589853:DVX589853 EFI589853:EFT589853 EPE589853:EPP589853 EZA589853:EZL589853 FIW589853:FJH589853 FSS589853:FTD589853 GCO589853:GCZ589853 GMK589853:GMV589853 GWG589853:GWR589853 HGC589853:HGN589853 HPY589853:HQJ589853 HZU589853:IAF589853 IJQ589853:IKB589853 ITM589853:ITX589853 JDI589853:JDT589853 JNE589853:JNP589853 JXA589853:JXL589853 KGW589853:KHH589853 KQS589853:KRD589853 LAO589853:LAZ589853 LKK589853:LKV589853 LUG589853:LUR589853 MEC589853:MEN589853 MNY589853:MOJ589853 MXU589853:MYF589853 NHQ589853:NIB589853 NRM589853:NRX589853 OBI589853:OBT589853 OLE589853:OLP589853 OVA589853:OVL589853 PEW589853:PFH589853 POS589853:PPD589853 PYO589853:PYZ589853 QIK589853:QIV589853 QSG589853:QSR589853 RCC589853:RCN589853 RLY589853:RMJ589853 RVU589853:RWF589853 SFQ589853:SGB589853 SPM589853:SPX589853 SZI589853:SZT589853 TJE589853:TJP589853 TTA589853:TTL589853 UCW589853:UDH589853 UMS589853:UND589853 UWO589853:UWZ589853 VGK589853:VGV589853 VQG589853:VQR589853 WAC589853:WAN589853 WJY589853:WKJ589853 WTU589853:WUF589853 HI655389:HT655389 RE655389:RP655389 ABA655389:ABL655389 AKW655389:ALH655389 AUS655389:AVD655389 BEO655389:BEZ655389 BOK655389:BOV655389 BYG655389:BYR655389 CIC655389:CIN655389 CRY655389:CSJ655389 DBU655389:DCF655389 DLQ655389:DMB655389 DVM655389:DVX655389 EFI655389:EFT655389 EPE655389:EPP655389 EZA655389:EZL655389 FIW655389:FJH655389 FSS655389:FTD655389 GCO655389:GCZ655389 GMK655389:GMV655389 GWG655389:GWR655389 HGC655389:HGN655389 HPY655389:HQJ655389 HZU655389:IAF655389 IJQ655389:IKB655389 ITM655389:ITX655389 JDI655389:JDT655389 JNE655389:JNP655389 JXA655389:JXL655389 KGW655389:KHH655389 KQS655389:KRD655389 LAO655389:LAZ655389 LKK655389:LKV655389 LUG655389:LUR655389 MEC655389:MEN655389 MNY655389:MOJ655389 MXU655389:MYF655389 NHQ655389:NIB655389 NRM655389:NRX655389 OBI655389:OBT655389 OLE655389:OLP655389 OVA655389:OVL655389 PEW655389:PFH655389 POS655389:PPD655389 PYO655389:PYZ655389 QIK655389:QIV655389 QSG655389:QSR655389 RCC655389:RCN655389 RLY655389:RMJ655389 RVU655389:RWF655389 SFQ655389:SGB655389 SPM655389:SPX655389 SZI655389:SZT655389 TJE655389:TJP655389 TTA655389:TTL655389 UCW655389:UDH655389 UMS655389:UND655389 UWO655389:UWZ655389 VGK655389:VGV655389 VQG655389:VQR655389 WAC655389:WAN655389 WJY655389:WKJ655389 WTU655389:WUF655389 HI720925:HT720925 RE720925:RP720925 ABA720925:ABL720925 AKW720925:ALH720925 AUS720925:AVD720925 BEO720925:BEZ720925 BOK720925:BOV720925 BYG720925:BYR720925 CIC720925:CIN720925 CRY720925:CSJ720925 DBU720925:DCF720925 DLQ720925:DMB720925 DVM720925:DVX720925 EFI720925:EFT720925 EPE720925:EPP720925 EZA720925:EZL720925 FIW720925:FJH720925 FSS720925:FTD720925 GCO720925:GCZ720925 GMK720925:GMV720925 GWG720925:GWR720925 HGC720925:HGN720925 HPY720925:HQJ720925 HZU720925:IAF720925 IJQ720925:IKB720925 ITM720925:ITX720925 JDI720925:JDT720925 JNE720925:JNP720925 JXA720925:JXL720925 KGW720925:KHH720925 KQS720925:KRD720925 LAO720925:LAZ720925 LKK720925:LKV720925 LUG720925:LUR720925 MEC720925:MEN720925 MNY720925:MOJ720925 MXU720925:MYF720925 NHQ720925:NIB720925 NRM720925:NRX720925 OBI720925:OBT720925 OLE720925:OLP720925 OVA720925:OVL720925 PEW720925:PFH720925 POS720925:PPD720925 PYO720925:PYZ720925 QIK720925:QIV720925 QSG720925:QSR720925 RCC720925:RCN720925 RLY720925:RMJ720925 RVU720925:RWF720925 SFQ720925:SGB720925 SPM720925:SPX720925 SZI720925:SZT720925 TJE720925:TJP720925 TTA720925:TTL720925 UCW720925:UDH720925 UMS720925:UND720925 UWO720925:UWZ720925 VGK720925:VGV720925 VQG720925:VQR720925 WAC720925:WAN720925 WJY720925:WKJ720925 WTU720925:WUF720925 HI786461:HT786461 RE786461:RP786461 ABA786461:ABL786461 AKW786461:ALH786461 AUS786461:AVD786461 BEO786461:BEZ786461 BOK786461:BOV786461 BYG786461:BYR786461 CIC786461:CIN786461 CRY786461:CSJ786461 DBU786461:DCF786461 DLQ786461:DMB786461 DVM786461:DVX786461 EFI786461:EFT786461 EPE786461:EPP786461 EZA786461:EZL786461 FIW786461:FJH786461 FSS786461:FTD786461 GCO786461:GCZ786461 GMK786461:GMV786461 GWG786461:GWR786461 HGC786461:HGN786461 HPY786461:HQJ786461 HZU786461:IAF786461 IJQ786461:IKB786461 ITM786461:ITX786461 JDI786461:JDT786461 JNE786461:JNP786461 JXA786461:JXL786461 KGW786461:KHH786461 KQS786461:KRD786461 LAO786461:LAZ786461 LKK786461:LKV786461 LUG786461:LUR786461 MEC786461:MEN786461 MNY786461:MOJ786461 MXU786461:MYF786461 NHQ786461:NIB786461 NRM786461:NRX786461 OBI786461:OBT786461 OLE786461:OLP786461 OVA786461:OVL786461 PEW786461:PFH786461 POS786461:PPD786461 PYO786461:PYZ786461 QIK786461:QIV786461 QSG786461:QSR786461 RCC786461:RCN786461 RLY786461:RMJ786461 RVU786461:RWF786461 SFQ786461:SGB786461 SPM786461:SPX786461 SZI786461:SZT786461 TJE786461:TJP786461 TTA786461:TTL786461 UCW786461:UDH786461 UMS786461:UND786461 UWO786461:UWZ786461 VGK786461:VGV786461 VQG786461:VQR786461 WAC786461:WAN786461 WJY786461:WKJ786461 WTU786461:WUF786461 HI851997:HT851997 RE851997:RP851997 ABA851997:ABL851997 AKW851997:ALH851997 AUS851997:AVD851997 BEO851997:BEZ851997 BOK851997:BOV851997 BYG851997:BYR851997 CIC851997:CIN851997 CRY851997:CSJ851997 DBU851997:DCF851997 DLQ851997:DMB851997 DVM851997:DVX851997 EFI851997:EFT851997 EPE851997:EPP851997 EZA851997:EZL851997 FIW851997:FJH851997 FSS851997:FTD851997 GCO851997:GCZ851997 GMK851997:GMV851997 GWG851997:GWR851997 HGC851997:HGN851997 HPY851997:HQJ851997 HZU851997:IAF851997 IJQ851997:IKB851997 ITM851997:ITX851997 JDI851997:JDT851997 JNE851997:JNP851997 JXA851997:JXL851997 KGW851997:KHH851997 KQS851997:KRD851997 LAO851997:LAZ851997 LKK851997:LKV851997 LUG851997:LUR851997 MEC851997:MEN851997 MNY851997:MOJ851997 MXU851997:MYF851997 NHQ851997:NIB851997 NRM851997:NRX851997 OBI851997:OBT851997 OLE851997:OLP851997 OVA851997:OVL851997 PEW851997:PFH851997 POS851997:PPD851997 PYO851997:PYZ851997 QIK851997:QIV851997 QSG851997:QSR851997 RCC851997:RCN851997 RLY851997:RMJ851997 RVU851997:RWF851997 SFQ851997:SGB851997 SPM851997:SPX851997 SZI851997:SZT851997 TJE851997:TJP851997 TTA851997:TTL851997 UCW851997:UDH851997 UMS851997:UND851997 UWO851997:UWZ851997 VGK851997:VGV851997 VQG851997:VQR851997 WAC851997:WAN851997 WJY851997:WKJ851997 WTU851997:WUF851997 HI917533:HT917533 RE917533:RP917533 ABA917533:ABL917533 AKW917533:ALH917533 AUS917533:AVD917533 BEO917533:BEZ917533 BOK917533:BOV917533 BYG917533:BYR917533 CIC917533:CIN917533 CRY917533:CSJ917533 DBU917533:DCF917533 DLQ917533:DMB917533 DVM917533:DVX917533 EFI917533:EFT917533 EPE917533:EPP917533 EZA917533:EZL917533 FIW917533:FJH917533 FSS917533:FTD917533 GCO917533:GCZ917533 GMK917533:GMV917533 GWG917533:GWR917533 HGC917533:HGN917533 HPY917533:HQJ917533 HZU917533:IAF917533 IJQ917533:IKB917533 ITM917533:ITX917533 JDI917533:JDT917533 JNE917533:JNP917533 JXA917533:JXL917533 KGW917533:KHH917533 KQS917533:KRD917533 LAO917533:LAZ917533 LKK917533:LKV917533 LUG917533:LUR917533 MEC917533:MEN917533 MNY917533:MOJ917533 MXU917533:MYF917533 NHQ917533:NIB917533 NRM917533:NRX917533 OBI917533:OBT917533 OLE917533:OLP917533 OVA917533:OVL917533 PEW917533:PFH917533 POS917533:PPD917533 PYO917533:PYZ917533 QIK917533:QIV917533 QSG917533:QSR917533 RCC917533:RCN917533 RLY917533:RMJ917533 RVU917533:RWF917533 SFQ917533:SGB917533 SPM917533:SPX917533 SZI917533:SZT917533 TJE917533:TJP917533 TTA917533:TTL917533 UCW917533:UDH917533 UMS917533:UND917533 UWO917533:UWZ917533 VGK917533:VGV917533 VQG917533:VQR917533 WAC917533:WAN917533 WJY917533:WKJ917533 WTU917533:WUF917533 HI983069:HT983069 RE983069:RP983069 ABA983069:ABL983069 AKW983069:ALH983069 AUS983069:AVD983069 BEO983069:BEZ983069 BOK983069:BOV983069 BYG983069:BYR983069 CIC983069:CIN983069 CRY983069:CSJ983069 DBU983069:DCF983069 DLQ983069:DMB983069 DVM983069:DVX983069 EFI983069:EFT983069 EPE983069:EPP983069 EZA983069:EZL983069 FIW983069:FJH983069 FSS983069:FTD983069 GCO983069:GCZ983069 GMK983069:GMV983069 GWG983069:GWR983069 HGC983069:HGN983069 HPY983069:HQJ983069 HZU983069:IAF983069 IJQ983069:IKB983069 ITM983069:ITX983069 JDI983069:JDT983069 JNE983069:JNP983069 JXA983069:JXL983069 KGW983069:KHH983069 KQS983069:KRD983069 LAO983069:LAZ983069 LKK983069:LKV983069 LUG983069:LUR983069 MEC983069:MEN983069 MNY983069:MOJ983069 MXU983069:MYF983069 NHQ983069:NIB983069 NRM983069:NRX983069 OBI983069:OBT983069 OLE983069:OLP983069 OVA983069:OVL983069 PEW983069:PFH983069 POS983069:PPD983069 PYO983069:PYZ983069 QIK983069:QIV983069 QSG983069:QSR983069 RCC983069:RCN983069 RLY983069:RMJ983069 RVU983069:RWF983069 SFQ983069:SGB983069 SPM983069:SPX983069 SZI983069:SZT983069 TJE983069:TJP983069 TTA983069:TTL983069 UCW983069:UDH983069 UMS983069:UND983069 UWO983069:UWZ983069 VGK983069:VGV983069 VQG983069:VQR983069 WAC983069:WAN983069 WJY983069:WKJ983069 WTU983069:WUF983069 W65557:AK65557 W131093:AK131093 W196629:AK196629 W262165:AK262165 W327701:AK327701 W393237:AK393237 W458773:AK458773 W524309:AK524309 W589845:AK589845 W655381:AK655381 W720917:AK720917 W786453:AK786453 W851989:AK851989 W917525:AK917525 W983061:AK983061 H65566:T65566 U65556 H131102:T131102 U131092 H196638:T196638 U196628 H262174:T262174 U262164 H327710:T327710 U327700 H393246:T393246 U393236 H458782:T458782 U458772 H524318:T524318 U524308 H589854:T589854 U589844 H655390:T655390 U655380 H720926:T720926 U720916 H786462:T786462 U786452 H851998:T851998 U851988 H917534:T917534 U917524 H983070:T983070 U983060 H65570:T65570 U65560 H131106:T131106 U131096 H196642:T196642 U196632 H262178:T262178 U262168 H327714:T327714 U327704 H393250:T393250 U393240 H458786:T458786 U458776 H524322:T524322 U524312 H589858:T589858 U589848 H655394:T655394 U655384 H720930:T720930 U720920 H786466:T786466 U786456 H852002:T852002 U851992 H917538:T917538 U917528 H983074:T983074 U983064 H65574:T65574 U65564 H131110:T131110 U131100 H196646:T196646 U196636 H262182:T262182 U262172 H327718:T327718 U327708 H393254:T393254 U393244 H458790:T458790 U458780 H524326:T524326 U524316 H589862:T589862 U589852 H655398:T655398 U655388 H720934:T720934 U720924 H786470:T786470 U786460 H852006:T852006 U851996 H917542:T917542 U917532 H983078:T983078 U983068 H65554:T65560 U65544:U65550 H131090:T131096 U131080:U131086 H196626:T196632 U196616:U196622 H262162:T262168 U262152:U262158 H327698:T327704 U327688:U327694 H393234:T393240 U393224:U393230 H458770:T458776 U458760:U458766 H524306:T524312 U524296:U524302 H589842:T589848 U589832:U589838 H655378:T655384 U655368:U655374 H720914:T720920 U720904:U720910 H786450:T786456 U786440:U786446 H851986:T851992 U851976:U851982 H917522:T917528 U917512:U917518 H983058:T983064 U983048:U983054 H65562:T65564 U65552:U65554 H131098:T131100 U131088:U131090 H196634:T196636 U196624:U196626 H262170:T262172 U262160:U262162 H327706:T327708 U327696:U327698 H393242:T393244 U393232:U393234 H458778:T458780 U458768:U458770 H524314:T524316 U524304:U524306 H589850:T589852 U589840:U589842 H655386:T655388 U655376:U655378 H720922:T720924 U720912:U720914 H786458:T786460 U786448:U786450 H851994:T851996 U851984:U851986 H917530:T917532 U917520:U917522 H983066:T983068 U983056:U983058 H65568:T65568 U65558 H131104:T131104 U131094 H196640:T196640 U196630 H262176:T262176 U262166 H327712:T327712 U327702 H393248:T393248 U393238 H458784:T458784 U458774 H524320:T524320 U524310 H589856:T589856 U589846 H655392:T655392 U655382 H720928:T720928 U720918 H786464:T786464 U786454 H852000:T852000 U851990 H917536:T917536 U917526 H983072:T983072 U983062 H65572:T65572 U65562 H131108:T131108 U131098 H196644:T196644 U196634 H262180:T262180 U262170 H327716:T327716 U327706 H393252:T393252 U393242 H458788:T458788 U458778 H524324:T524324 U524314 H589860:T589860 U589850 H655396:T655396 U655386 H720932:T720932 U720922 H786468:T786468 U786458 H852004:T852004 U851994 H917540:T917540 U917530 H983076:T983076 U983066 H65577:T65577 U65567 H131113:T131113 U131103 H196649:T196649 U196639 H262185:T262185 U262175 H327721:T327721 U327711 H393257:T393257 U393247 H458793:T458793 U458783 H524329:T524329 U524319 H589865:T589865 U589855 H655401:T655401 U655391 H720937:T720937 U720927 H786473:T786473 U786463 H852009:T852009 U851999 H917545:T917545 U917535 H983081:T983081 U983071 H65579:T65579 U65569 H131115:T131115 U131105 H196651:T196651 U196641 H262187:T262187 U262177 H327723:T327723 U327713 H393259:T393259 U393249 H458795:T458795 U458785 H524331:T524331 U524321 H589867:T589867 U589857 H655403:T655403 U655393 H720939:T720939 U720929 H786475:T786475 U786465 H852011:T852011 U852001 H917547:T917547 U917537 H983083:T983083 U983073</xm:sqref>
        </x14:dataValidation>
        <x14:dataValidation type="decimal" allowBlank="1" showErrorMessage="1" errorTitle="Ошибка" error="Допускается ввод только неотрицательных чисел!">
          <x14:formula1>
            <xm:f>0</xm:f>
          </x14:formula1>
          <x14:formula2>
            <xm:f>9.99999999999999E+23</xm:f>
          </x14:formula2>
          <xm:sqref>HV65489:IG65490 RR65489:SC65490 ABN65489:ABY65490 ALJ65489:ALU65490 AVF65489:AVQ65490 BFB65489:BFM65490 BOX65489:BPI65490 BYT65489:BZE65490 CIP65489:CJA65490 CSL65489:CSW65490 DCH65489:DCS65490 DMD65489:DMO65490 DVZ65489:DWK65490 EFV65489:EGG65490 EPR65489:EQC65490 EZN65489:EZY65490 FJJ65489:FJU65490 FTF65489:FTQ65490 GDB65489:GDM65490 GMX65489:GNI65490 GWT65489:GXE65490 HGP65489:HHA65490 HQL65489:HQW65490 IAH65489:IAS65490 IKD65489:IKO65490 ITZ65489:IUK65490 JDV65489:JEG65490 JNR65489:JOC65490 JXN65489:JXY65490 KHJ65489:KHU65490 KRF65489:KRQ65490 LBB65489:LBM65490 LKX65489:LLI65490 LUT65489:LVE65490 MEP65489:MFA65490 MOL65489:MOW65490 MYH65489:MYS65490 NID65489:NIO65490 NRZ65489:NSK65490 OBV65489:OCG65490 OLR65489:OMC65490 OVN65489:OVY65490 PFJ65489:PFU65490 PPF65489:PPQ65490 PZB65489:PZM65490 QIX65489:QJI65490 QST65489:QTE65490 RCP65489:RDA65490 RML65489:RMW65490 RWH65489:RWS65490 SGD65489:SGO65490 SPZ65489:SQK65490 SZV65489:TAG65490 TJR65489:TKC65490 TTN65489:TTY65490 UDJ65489:UDU65490 UNF65489:UNQ65490 UXB65489:UXM65490 VGX65489:VHI65490 VQT65489:VRE65490 WAP65489:WBA65490 WKL65489:WKW65490 WUH65489:WUS65490 HV131025:IG131026 RR131025:SC131026 ABN131025:ABY131026 ALJ131025:ALU131026 AVF131025:AVQ131026 BFB131025:BFM131026 BOX131025:BPI131026 BYT131025:BZE131026 CIP131025:CJA131026 CSL131025:CSW131026 DCH131025:DCS131026 DMD131025:DMO131026 DVZ131025:DWK131026 EFV131025:EGG131026 EPR131025:EQC131026 EZN131025:EZY131026 FJJ131025:FJU131026 FTF131025:FTQ131026 GDB131025:GDM131026 GMX131025:GNI131026 GWT131025:GXE131026 HGP131025:HHA131026 HQL131025:HQW131026 IAH131025:IAS131026 IKD131025:IKO131026 ITZ131025:IUK131026 JDV131025:JEG131026 JNR131025:JOC131026 JXN131025:JXY131026 KHJ131025:KHU131026 KRF131025:KRQ131026 LBB131025:LBM131026 LKX131025:LLI131026 LUT131025:LVE131026 MEP131025:MFA131026 MOL131025:MOW131026 MYH131025:MYS131026 NID131025:NIO131026 NRZ131025:NSK131026 OBV131025:OCG131026 OLR131025:OMC131026 OVN131025:OVY131026 PFJ131025:PFU131026 PPF131025:PPQ131026 PZB131025:PZM131026 QIX131025:QJI131026 QST131025:QTE131026 RCP131025:RDA131026 RML131025:RMW131026 RWH131025:RWS131026 SGD131025:SGO131026 SPZ131025:SQK131026 SZV131025:TAG131026 TJR131025:TKC131026 TTN131025:TTY131026 UDJ131025:UDU131026 UNF131025:UNQ131026 UXB131025:UXM131026 VGX131025:VHI131026 VQT131025:VRE131026 WAP131025:WBA131026 WKL131025:WKW131026 WUH131025:WUS131026 HV196561:IG196562 RR196561:SC196562 ABN196561:ABY196562 ALJ196561:ALU196562 AVF196561:AVQ196562 BFB196561:BFM196562 BOX196561:BPI196562 BYT196561:BZE196562 CIP196561:CJA196562 CSL196561:CSW196562 DCH196561:DCS196562 DMD196561:DMO196562 DVZ196561:DWK196562 EFV196561:EGG196562 EPR196561:EQC196562 EZN196561:EZY196562 FJJ196561:FJU196562 FTF196561:FTQ196562 GDB196561:GDM196562 GMX196561:GNI196562 GWT196561:GXE196562 HGP196561:HHA196562 HQL196561:HQW196562 IAH196561:IAS196562 IKD196561:IKO196562 ITZ196561:IUK196562 JDV196561:JEG196562 JNR196561:JOC196562 JXN196561:JXY196562 KHJ196561:KHU196562 KRF196561:KRQ196562 LBB196561:LBM196562 LKX196561:LLI196562 LUT196561:LVE196562 MEP196561:MFA196562 MOL196561:MOW196562 MYH196561:MYS196562 NID196561:NIO196562 NRZ196561:NSK196562 OBV196561:OCG196562 OLR196561:OMC196562 OVN196561:OVY196562 PFJ196561:PFU196562 PPF196561:PPQ196562 PZB196561:PZM196562 QIX196561:QJI196562 QST196561:QTE196562 RCP196561:RDA196562 RML196561:RMW196562 RWH196561:RWS196562 SGD196561:SGO196562 SPZ196561:SQK196562 SZV196561:TAG196562 TJR196561:TKC196562 TTN196561:TTY196562 UDJ196561:UDU196562 UNF196561:UNQ196562 UXB196561:UXM196562 VGX196561:VHI196562 VQT196561:VRE196562 WAP196561:WBA196562 WKL196561:WKW196562 WUH196561:WUS196562 HV262097:IG262098 RR262097:SC262098 ABN262097:ABY262098 ALJ262097:ALU262098 AVF262097:AVQ262098 BFB262097:BFM262098 BOX262097:BPI262098 BYT262097:BZE262098 CIP262097:CJA262098 CSL262097:CSW262098 DCH262097:DCS262098 DMD262097:DMO262098 DVZ262097:DWK262098 EFV262097:EGG262098 EPR262097:EQC262098 EZN262097:EZY262098 FJJ262097:FJU262098 FTF262097:FTQ262098 GDB262097:GDM262098 GMX262097:GNI262098 GWT262097:GXE262098 HGP262097:HHA262098 HQL262097:HQW262098 IAH262097:IAS262098 IKD262097:IKO262098 ITZ262097:IUK262098 JDV262097:JEG262098 JNR262097:JOC262098 JXN262097:JXY262098 KHJ262097:KHU262098 KRF262097:KRQ262098 LBB262097:LBM262098 LKX262097:LLI262098 LUT262097:LVE262098 MEP262097:MFA262098 MOL262097:MOW262098 MYH262097:MYS262098 NID262097:NIO262098 NRZ262097:NSK262098 OBV262097:OCG262098 OLR262097:OMC262098 OVN262097:OVY262098 PFJ262097:PFU262098 PPF262097:PPQ262098 PZB262097:PZM262098 QIX262097:QJI262098 QST262097:QTE262098 RCP262097:RDA262098 RML262097:RMW262098 RWH262097:RWS262098 SGD262097:SGO262098 SPZ262097:SQK262098 SZV262097:TAG262098 TJR262097:TKC262098 TTN262097:TTY262098 UDJ262097:UDU262098 UNF262097:UNQ262098 UXB262097:UXM262098 VGX262097:VHI262098 VQT262097:VRE262098 WAP262097:WBA262098 WKL262097:WKW262098 WUH262097:WUS262098 HV327633:IG327634 RR327633:SC327634 ABN327633:ABY327634 ALJ327633:ALU327634 AVF327633:AVQ327634 BFB327633:BFM327634 BOX327633:BPI327634 BYT327633:BZE327634 CIP327633:CJA327634 CSL327633:CSW327634 DCH327633:DCS327634 DMD327633:DMO327634 DVZ327633:DWK327634 EFV327633:EGG327634 EPR327633:EQC327634 EZN327633:EZY327634 FJJ327633:FJU327634 FTF327633:FTQ327634 GDB327633:GDM327634 GMX327633:GNI327634 GWT327633:GXE327634 HGP327633:HHA327634 HQL327633:HQW327634 IAH327633:IAS327634 IKD327633:IKO327634 ITZ327633:IUK327634 JDV327633:JEG327634 JNR327633:JOC327634 JXN327633:JXY327634 KHJ327633:KHU327634 KRF327633:KRQ327634 LBB327633:LBM327634 LKX327633:LLI327634 LUT327633:LVE327634 MEP327633:MFA327634 MOL327633:MOW327634 MYH327633:MYS327634 NID327633:NIO327634 NRZ327633:NSK327634 OBV327633:OCG327634 OLR327633:OMC327634 OVN327633:OVY327634 PFJ327633:PFU327634 PPF327633:PPQ327634 PZB327633:PZM327634 QIX327633:QJI327634 QST327633:QTE327634 RCP327633:RDA327634 RML327633:RMW327634 RWH327633:RWS327634 SGD327633:SGO327634 SPZ327633:SQK327634 SZV327633:TAG327634 TJR327633:TKC327634 TTN327633:TTY327634 UDJ327633:UDU327634 UNF327633:UNQ327634 UXB327633:UXM327634 VGX327633:VHI327634 VQT327633:VRE327634 WAP327633:WBA327634 WKL327633:WKW327634 WUH327633:WUS327634 HV393169:IG393170 RR393169:SC393170 ABN393169:ABY393170 ALJ393169:ALU393170 AVF393169:AVQ393170 BFB393169:BFM393170 BOX393169:BPI393170 BYT393169:BZE393170 CIP393169:CJA393170 CSL393169:CSW393170 DCH393169:DCS393170 DMD393169:DMO393170 DVZ393169:DWK393170 EFV393169:EGG393170 EPR393169:EQC393170 EZN393169:EZY393170 FJJ393169:FJU393170 FTF393169:FTQ393170 GDB393169:GDM393170 GMX393169:GNI393170 GWT393169:GXE393170 HGP393169:HHA393170 HQL393169:HQW393170 IAH393169:IAS393170 IKD393169:IKO393170 ITZ393169:IUK393170 JDV393169:JEG393170 JNR393169:JOC393170 JXN393169:JXY393170 KHJ393169:KHU393170 KRF393169:KRQ393170 LBB393169:LBM393170 LKX393169:LLI393170 LUT393169:LVE393170 MEP393169:MFA393170 MOL393169:MOW393170 MYH393169:MYS393170 NID393169:NIO393170 NRZ393169:NSK393170 OBV393169:OCG393170 OLR393169:OMC393170 OVN393169:OVY393170 PFJ393169:PFU393170 PPF393169:PPQ393170 PZB393169:PZM393170 QIX393169:QJI393170 QST393169:QTE393170 RCP393169:RDA393170 RML393169:RMW393170 RWH393169:RWS393170 SGD393169:SGO393170 SPZ393169:SQK393170 SZV393169:TAG393170 TJR393169:TKC393170 TTN393169:TTY393170 UDJ393169:UDU393170 UNF393169:UNQ393170 UXB393169:UXM393170 VGX393169:VHI393170 VQT393169:VRE393170 WAP393169:WBA393170 WKL393169:WKW393170 WUH393169:WUS393170 HV458705:IG458706 RR458705:SC458706 ABN458705:ABY458706 ALJ458705:ALU458706 AVF458705:AVQ458706 BFB458705:BFM458706 BOX458705:BPI458706 BYT458705:BZE458706 CIP458705:CJA458706 CSL458705:CSW458706 DCH458705:DCS458706 DMD458705:DMO458706 DVZ458705:DWK458706 EFV458705:EGG458706 EPR458705:EQC458706 EZN458705:EZY458706 FJJ458705:FJU458706 FTF458705:FTQ458706 GDB458705:GDM458706 GMX458705:GNI458706 GWT458705:GXE458706 HGP458705:HHA458706 HQL458705:HQW458706 IAH458705:IAS458706 IKD458705:IKO458706 ITZ458705:IUK458706 JDV458705:JEG458706 JNR458705:JOC458706 JXN458705:JXY458706 KHJ458705:KHU458706 KRF458705:KRQ458706 LBB458705:LBM458706 LKX458705:LLI458706 LUT458705:LVE458706 MEP458705:MFA458706 MOL458705:MOW458706 MYH458705:MYS458706 NID458705:NIO458706 NRZ458705:NSK458706 OBV458705:OCG458706 OLR458705:OMC458706 OVN458705:OVY458706 PFJ458705:PFU458706 PPF458705:PPQ458706 PZB458705:PZM458706 QIX458705:QJI458706 QST458705:QTE458706 RCP458705:RDA458706 RML458705:RMW458706 RWH458705:RWS458706 SGD458705:SGO458706 SPZ458705:SQK458706 SZV458705:TAG458706 TJR458705:TKC458706 TTN458705:TTY458706 UDJ458705:UDU458706 UNF458705:UNQ458706 UXB458705:UXM458706 VGX458705:VHI458706 VQT458705:VRE458706 WAP458705:WBA458706 WKL458705:WKW458706 WUH458705:WUS458706 HV524241:IG524242 RR524241:SC524242 ABN524241:ABY524242 ALJ524241:ALU524242 AVF524241:AVQ524242 BFB524241:BFM524242 BOX524241:BPI524242 BYT524241:BZE524242 CIP524241:CJA524242 CSL524241:CSW524242 DCH524241:DCS524242 DMD524241:DMO524242 DVZ524241:DWK524242 EFV524241:EGG524242 EPR524241:EQC524242 EZN524241:EZY524242 FJJ524241:FJU524242 FTF524241:FTQ524242 GDB524241:GDM524242 GMX524241:GNI524242 GWT524241:GXE524242 HGP524241:HHA524242 HQL524241:HQW524242 IAH524241:IAS524242 IKD524241:IKO524242 ITZ524241:IUK524242 JDV524241:JEG524242 JNR524241:JOC524242 JXN524241:JXY524242 KHJ524241:KHU524242 KRF524241:KRQ524242 LBB524241:LBM524242 LKX524241:LLI524242 LUT524241:LVE524242 MEP524241:MFA524242 MOL524241:MOW524242 MYH524241:MYS524242 NID524241:NIO524242 NRZ524241:NSK524242 OBV524241:OCG524242 OLR524241:OMC524242 OVN524241:OVY524242 PFJ524241:PFU524242 PPF524241:PPQ524242 PZB524241:PZM524242 QIX524241:QJI524242 QST524241:QTE524242 RCP524241:RDA524242 RML524241:RMW524242 RWH524241:RWS524242 SGD524241:SGO524242 SPZ524241:SQK524242 SZV524241:TAG524242 TJR524241:TKC524242 TTN524241:TTY524242 UDJ524241:UDU524242 UNF524241:UNQ524242 UXB524241:UXM524242 VGX524241:VHI524242 VQT524241:VRE524242 WAP524241:WBA524242 WKL524241:WKW524242 WUH524241:WUS524242 HV589777:IG589778 RR589777:SC589778 ABN589777:ABY589778 ALJ589777:ALU589778 AVF589777:AVQ589778 BFB589777:BFM589778 BOX589777:BPI589778 BYT589777:BZE589778 CIP589777:CJA589778 CSL589777:CSW589778 DCH589777:DCS589778 DMD589777:DMO589778 DVZ589777:DWK589778 EFV589777:EGG589778 EPR589777:EQC589778 EZN589777:EZY589778 FJJ589777:FJU589778 FTF589777:FTQ589778 GDB589777:GDM589778 GMX589777:GNI589778 GWT589777:GXE589778 HGP589777:HHA589778 HQL589777:HQW589778 IAH589777:IAS589778 IKD589777:IKO589778 ITZ589777:IUK589778 JDV589777:JEG589778 JNR589777:JOC589778 JXN589777:JXY589778 KHJ589777:KHU589778 KRF589777:KRQ589778 LBB589777:LBM589778 LKX589777:LLI589778 LUT589777:LVE589778 MEP589777:MFA589778 MOL589777:MOW589778 MYH589777:MYS589778 NID589777:NIO589778 NRZ589777:NSK589778 OBV589777:OCG589778 OLR589777:OMC589778 OVN589777:OVY589778 PFJ589777:PFU589778 PPF589777:PPQ589778 PZB589777:PZM589778 QIX589777:QJI589778 QST589777:QTE589778 RCP589777:RDA589778 RML589777:RMW589778 RWH589777:RWS589778 SGD589777:SGO589778 SPZ589777:SQK589778 SZV589777:TAG589778 TJR589777:TKC589778 TTN589777:TTY589778 UDJ589777:UDU589778 UNF589777:UNQ589778 UXB589777:UXM589778 VGX589777:VHI589778 VQT589777:VRE589778 WAP589777:WBA589778 WKL589777:WKW589778 WUH589777:WUS589778 HV655313:IG655314 RR655313:SC655314 ABN655313:ABY655314 ALJ655313:ALU655314 AVF655313:AVQ655314 BFB655313:BFM655314 BOX655313:BPI655314 BYT655313:BZE655314 CIP655313:CJA655314 CSL655313:CSW655314 DCH655313:DCS655314 DMD655313:DMO655314 DVZ655313:DWK655314 EFV655313:EGG655314 EPR655313:EQC655314 EZN655313:EZY655314 FJJ655313:FJU655314 FTF655313:FTQ655314 GDB655313:GDM655314 GMX655313:GNI655314 GWT655313:GXE655314 HGP655313:HHA655314 HQL655313:HQW655314 IAH655313:IAS655314 IKD655313:IKO655314 ITZ655313:IUK655314 JDV655313:JEG655314 JNR655313:JOC655314 JXN655313:JXY655314 KHJ655313:KHU655314 KRF655313:KRQ655314 LBB655313:LBM655314 LKX655313:LLI655314 LUT655313:LVE655314 MEP655313:MFA655314 MOL655313:MOW655314 MYH655313:MYS655314 NID655313:NIO655314 NRZ655313:NSK655314 OBV655313:OCG655314 OLR655313:OMC655314 OVN655313:OVY655314 PFJ655313:PFU655314 PPF655313:PPQ655314 PZB655313:PZM655314 QIX655313:QJI655314 QST655313:QTE655314 RCP655313:RDA655314 RML655313:RMW655314 RWH655313:RWS655314 SGD655313:SGO655314 SPZ655313:SQK655314 SZV655313:TAG655314 TJR655313:TKC655314 TTN655313:TTY655314 UDJ655313:UDU655314 UNF655313:UNQ655314 UXB655313:UXM655314 VGX655313:VHI655314 VQT655313:VRE655314 WAP655313:WBA655314 WKL655313:WKW655314 WUH655313:WUS655314 HV720849:IG720850 RR720849:SC720850 ABN720849:ABY720850 ALJ720849:ALU720850 AVF720849:AVQ720850 BFB720849:BFM720850 BOX720849:BPI720850 BYT720849:BZE720850 CIP720849:CJA720850 CSL720849:CSW720850 DCH720849:DCS720850 DMD720849:DMO720850 DVZ720849:DWK720850 EFV720849:EGG720850 EPR720849:EQC720850 EZN720849:EZY720850 FJJ720849:FJU720850 FTF720849:FTQ720850 GDB720849:GDM720850 GMX720849:GNI720850 GWT720849:GXE720850 HGP720849:HHA720850 HQL720849:HQW720850 IAH720849:IAS720850 IKD720849:IKO720850 ITZ720849:IUK720850 JDV720849:JEG720850 JNR720849:JOC720850 JXN720849:JXY720850 KHJ720849:KHU720850 KRF720849:KRQ720850 LBB720849:LBM720850 LKX720849:LLI720850 LUT720849:LVE720850 MEP720849:MFA720850 MOL720849:MOW720850 MYH720849:MYS720850 NID720849:NIO720850 NRZ720849:NSK720850 OBV720849:OCG720850 OLR720849:OMC720850 OVN720849:OVY720850 PFJ720849:PFU720850 PPF720849:PPQ720850 PZB720849:PZM720850 QIX720849:QJI720850 QST720849:QTE720850 RCP720849:RDA720850 RML720849:RMW720850 RWH720849:RWS720850 SGD720849:SGO720850 SPZ720849:SQK720850 SZV720849:TAG720850 TJR720849:TKC720850 TTN720849:TTY720850 UDJ720849:UDU720850 UNF720849:UNQ720850 UXB720849:UXM720850 VGX720849:VHI720850 VQT720849:VRE720850 WAP720849:WBA720850 WKL720849:WKW720850 WUH720849:WUS720850 HV786385:IG786386 RR786385:SC786386 ABN786385:ABY786386 ALJ786385:ALU786386 AVF786385:AVQ786386 BFB786385:BFM786386 BOX786385:BPI786386 BYT786385:BZE786386 CIP786385:CJA786386 CSL786385:CSW786386 DCH786385:DCS786386 DMD786385:DMO786386 DVZ786385:DWK786386 EFV786385:EGG786386 EPR786385:EQC786386 EZN786385:EZY786386 FJJ786385:FJU786386 FTF786385:FTQ786386 GDB786385:GDM786386 GMX786385:GNI786386 GWT786385:GXE786386 HGP786385:HHA786386 HQL786385:HQW786386 IAH786385:IAS786386 IKD786385:IKO786386 ITZ786385:IUK786386 JDV786385:JEG786386 JNR786385:JOC786386 JXN786385:JXY786386 KHJ786385:KHU786386 KRF786385:KRQ786386 LBB786385:LBM786386 LKX786385:LLI786386 LUT786385:LVE786386 MEP786385:MFA786386 MOL786385:MOW786386 MYH786385:MYS786386 NID786385:NIO786386 NRZ786385:NSK786386 OBV786385:OCG786386 OLR786385:OMC786386 OVN786385:OVY786386 PFJ786385:PFU786386 PPF786385:PPQ786386 PZB786385:PZM786386 QIX786385:QJI786386 QST786385:QTE786386 RCP786385:RDA786386 RML786385:RMW786386 RWH786385:RWS786386 SGD786385:SGO786386 SPZ786385:SQK786386 SZV786385:TAG786386 TJR786385:TKC786386 TTN786385:TTY786386 UDJ786385:UDU786386 UNF786385:UNQ786386 UXB786385:UXM786386 VGX786385:VHI786386 VQT786385:VRE786386 WAP786385:WBA786386 WKL786385:WKW786386 WUH786385:WUS786386 HV851921:IG851922 RR851921:SC851922 ABN851921:ABY851922 ALJ851921:ALU851922 AVF851921:AVQ851922 BFB851921:BFM851922 BOX851921:BPI851922 BYT851921:BZE851922 CIP851921:CJA851922 CSL851921:CSW851922 DCH851921:DCS851922 DMD851921:DMO851922 DVZ851921:DWK851922 EFV851921:EGG851922 EPR851921:EQC851922 EZN851921:EZY851922 FJJ851921:FJU851922 FTF851921:FTQ851922 GDB851921:GDM851922 GMX851921:GNI851922 GWT851921:GXE851922 HGP851921:HHA851922 HQL851921:HQW851922 IAH851921:IAS851922 IKD851921:IKO851922 ITZ851921:IUK851922 JDV851921:JEG851922 JNR851921:JOC851922 JXN851921:JXY851922 KHJ851921:KHU851922 KRF851921:KRQ851922 LBB851921:LBM851922 LKX851921:LLI851922 LUT851921:LVE851922 MEP851921:MFA851922 MOL851921:MOW851922 MYH851921:MYS851922 NID851921:NIO851922 NRZ851921:NSK851922 OBV851921:OCG851922 OLR851921:OMC851922 OVN851921:OVY851922 PFJ851921:PFU851922 PPF851921:PPQ851922 PZB851921:PZM851922 QIX851921:QJI851922 QST851921:QTE851922 RCP851921:RDA851922 RML851921:RMW851922 RWH851921:RWS851922 SGD851921:SGO851922 SPZ851921:SQK851922 SZV851921:TAG851922 TJR851921:TKC851922 TTN851921:TTY851922 UDJ851921:UDU851922 UNF851921:UNQ851922 UXB851921:UXM851922 VGX851921:VHI851922 VQT851921:VRE851922 WAP851921:WBA851922 WKL851921:WKW851922 WUH851921:WUS851922 HV917457:IG917458 RR917457:SC917458 ABN917457:ABY917458 ALJ917457:ALU917458 AVF917457:AVQ917458 BFB917457:BFM917458 BOX917457:BPI917458 BYT917457:BZE917458 CIP917457:CJA917458 CSL917457:CSW917458 DCH917457:DCS917458 DMD917457:DMO917458 DVZ917457:DWK917458 EFV917457:EGG917458 EPR917457:EQC917458 EZN917457:EZY917458 FJJ917457:FJU917458 FTF917457:FTQ917458 GDB917457:GDM917458 GMX917457:GNI917458 GWT917457:GXE917458 HGP917457:HHA917458 HQL917457:HQW917458 IAH917457:IAS917458 IKD917457:IKO917458 ITZ917457:IUK917458 JDV917457:JEG917458 JNR917457:JOC917458 JXN917457:JXY917458 KHJ917457:KHU917458 KRF917457:KRQ917458 LBB917457:LBM917458 LKX917457:LLI917458 LUT917457:LVE917458 MEP917457:MFA917458 MOL917457:MOW917458 MYH917457:MYS917458 NID917457:NIO917458 NRZ917457:NSK917458 OBV917457:OCG917458 OLR917457:OMC917458 OVN917457:OVY917458 PFJ917457:PFU917458 PPF917457:PPQ917458 PZB917457:PZM917458 QIX917457:QJI917458 QST917457:QTE917458 RCP917457:RDA917458 RML917457:RMW917458 RWH917457:RWS917458 SGD917457:SGO917458 SPZ917457:SQK917458 SZV917457:TAG917458 TJR917457:TKC917458 TTN917457:TTY917458 UDJ917457:UDU917458 UNF917457:UNQ917458 UXB917457:UXM917458 VGX917457:VHI917458 VQT917457:VRE917458 WAP917457:WBA917458 WKL917457:WKW917458 WUH917457:WUS917458 HV982993:IG982994 RR982993:SC982994 ABN982993:ABY982994 ALJ982993:ALU982994 AVF982993:AVQ982994 BFB982993:BFM982994 BOX982993:BPI982994 BYT982993:BZE982994 CIP982993:CJA982994 CSL982993:CSW982994 DCH982993:DCS982994 DMD982993:DMO982994 DVZ982993:DWK982994 EFV982993:EGG982994 EPR982993:EQC982994 EZN982993:EZY982994 FJJ982993:FJU982994 FTF982993:FTQ982994 GDB982993:GDM982994 GMX982993:GNI982994 GWT982993:GXE982994 HGP982993:HHA982994 HQL982993:HQW982994 IAH982993:IAS982994 IKD982993:IKO982994 ITZ982993:IUK982994 JDV982993:JEG982994 JNR982993:JOC982994 JXN982993:JXY982994 KHJ982993:KHU982994 KRF982993:KRQ982994 LBB982993:LBM982994 LKX982993:LLI982994 LUT982993:LVE982994 MEP982993:MFA982994 MOL982993:MOW982994 MYH982993:MYS982994 NID982993:NIO982994 NRZ982993:NSK982994 OBV982993:OCG982994 OLR982993:OMC982994 OVN982993:OVY982994 PFJ982993:PFU982994 PPF982993:PPQ982994 PZB982993:PZM982994 QIX982993:QJI982994 QST982993:QTE982994 RCP982993:RDA982994 RML982993:RMW982994 RWH982993:RWS982994 SGD982993:SGO982994 SPZ982993:SQK982994 SZV982993:TAG982994 TJR982993:TKC982994 TTN982993:TTY982994 UDJ982993:UDU982994 UNF982993:UNQ982994 UXB982993:UXM982994 VGX982993:VHI982994 VQT982993:VRE982994 WAP982993:WBA982994 WKL982993:WKW982994 WUH982993:WUS982994 HI65489:HT65490 RE65489:RP65490 ABA65489:ABL65490 AKW65489:ALH65490 AUS65489:AVD65490 BEO65489:BEZ65490 BOK65489:BOV65490 BYG65489:BYR65490 CIC65489:CIN65490 CRY65489:CSJ65490 DBU65489:DCF65490 DLQ65489:DMB65490 DVM65489:DVX65490 EFI65489:EFT65490 EPE65489:EPP65490 EZA65489:EZL65490 FIW65489:FJH65490 FSS65489:FTD65490 GCO65489:GCZ65490 GMK65489:GMV65490 GWG65489:GWR65490 HGC65489:HGN65490 HPY65489:HQJ65490 HZU65489:IAF65490 IJQ65489:IKB65490 ITM65489:ITX65490 JDI65489:JDT65490 JNE65489:JNP65490 JXA65489:JXL65490 KGW65489:KHH65490 KQS65489:KRD65490 LAO65489:LAZ65490 LKK65489:LKV65490 LUG65489:LUR65490 MEC65489:MEN65490 MNY65489:MOJ65490 MXU65489:MYF65490 NHQ65489:NIB65490 NRM65489:NRX65490 OBI65489:OBT65490 OLE65489:OLP65490 OVA65489:OVL65490 PEW65489:PFH65490 POS65489:PPD65490 PYO65489:PYZ65490 QIK65489:QIV65490 QSG65489:QSR65490 RCC65489:RCN65490 RLY65489:RMJ65490 RVU65489:RWF65490 SFQ65489:SGB65490 SPM65489:SPX65490 SZI65489:SZT65490 TJE65489:TJP65490 TTA65489:TTL65490 UCW65489:UDH65490 UMS65489:UND65490 UWO65489:UWZ65490 VGK65489:VGV65490 VQG65489:VQR65490 WAC65489:WAN65490 WJY65489:WKJ65490 WTU65489:WUF65490 HI131025:HT131026 RE131025:RP131026 ABA131025:ABL131026 AKW131025:ALH131026 AUS131025:AVD131026 BEO131025:BEZ131026 BOK131025:BOV131026 BYG131025:BYR131026 CIC131025:CIN131026 CRY131025:CSJ131026 DBU131025:DCF131026 DLQ131025:DMB131026 DVM131025:DVX131026 EFI131025:EFT131026 EPE131025:EPP131026 EZA131025:EZL131026 FIW131025:FJH131026 FSS131025:FTD131026 GCO131025:GCZ131026 GMK131025:GMV131026 GWG131025:GWR131026 HGC131025:HGN131026 HPY131025:HQJ131026 HZU131025:IAF131026 IJQ131025:IKB131026 ITM131025:ITX131026 JDI131025:JDT131026 JNE131025:JNP131026 JXA131025:JXL131026 KGW131025:KHH131026 KQS131025:KRD131026 LAO131025:LAZ131026 LKK131025:LKV131026 LUG131025:LUR131026 MEC131025:MEN131026 MNY131025:MOJ131026 MXU131025:MYF131026 NHQ131025:NIB131026 NRM131025:NRX131026 OBI131025:OBT131026 OLE131025:OLP131026 OVA131025:OVL131026 PEW131025:PFH131026 POS131025:PPD131026 PYO131025:PYZ131026 QIK131025:QIV131026 QSG131025:QSR131026 RCC131025:RCN131026 RLY131025:RMJ131026 RVU131025:RWF131026 SFQ131025:SGB131026 SPM131025:SPX131026 SZI131025:SZT131026 TJE131025:TJP131026 TTA131025:TTL131026 UCW131025:UDH131026 UMS131025:UND131026 UWO131025:UWZ131026 VGK131025:VGV131026 VQG131025:VQR131026 WAC131025:WAN131026 WJY131025:WKJ131026 WTU131025:WUF131026 HI196561:HT196562 RE196561:RP196562 ABA196561:ABL196562 AKW196561:ALH196562 AUS196561:AVD196562 BEO196561:BEZ196562 BOK196561:BOV196562 BYG196561:BYR196562 CIC196561:CIN196562 CRY196561:CSJ196562 DBU196561:DCF196562 DLQ196561:DMB196562 DVM196561:DVX196562 EFI196561:EFT196562 EPE196561:EPP196562 EZA196561:EZL196562 FIW196561:FJH196562 FSS196561:FTD196562 GCO196561:GCZ196562 GMK196561:GMV196562 GWG196561:GWR196562 HGC196561:HGN196562 HPY196561:HQJ196562 HZU196561:IAF196562 IJQ196561:IKB196562 ITM196561:ITX196562 JDI196561:JDT196562 JNE196561:JNP196562 JXA196561:JXL196562 KGW196561:KHH196562 KQS196561:KRD196562 LAO196561:LAZ196562 LKK196561:LKV196562 LUG196561:LUR196562 MEC196561:MEN196562 MNY196561:MOJ196562 MXU196561:MYF196562 NHQ196561:NIB196562 NRM196561:NRX196562 OBI196561:OBT196562 OLE196561:OLP196562 OVA196561:OVL196562 PEW196561:PFH196562 POS196561:PPD196562 PYO196561:PYZ196562 QIK196561:QIV196562 QSG196561:QSR196562 RCC196561:RCN196562 RLY196561:RMJ196562 RVU196561:RWF196562 SFQ196561:SGB196562 SPM196561:SPX196562 SZI196561:SZT196562 TJE196561:TJP196562 TTA196561:TTL196562 UCW196561:UDH196562 UMS196561:UND196562 UWO196561:UWZ196562 VGK196561:VGV196562 VQG196561:VQR196562 WAC196561:WAN196562 WJY196561:WKJ196562 WTU196561:WUF196562 HI262097:HT262098 RE262097:RP262098 ABA262097:ABL262098 AKW262097:ALH262098 AUS262097:AVD262098 BEO262097:BEZ262098 BOK262097:BOV262098 BYG262097:BYR262098 CIC262097:CIN262098 CRY262097:CSJ262098 DBU262097:DCF262098 DLQ262097:DMB262098 DVM262097:DVX262098 EFI262097:EFT262098 EPE262097:EPP262098 EZA262097:EZL262098 FIW262097:FJH262098 FSS262097:FTD262098 GCO262097:GCZ262098 GMK262097:GMV262098 GWG262097:GWR262098 HGC262097:HGN262098 HPY262097:HQJ262098 HZU262097:IAF262098 IJQ262097:IKB262098 ITM262097:ITX262098 JDI262097:JDT262098 JNE262097:JNP262098 JXA262097:JXL262098 KGW262097:KHH262098 KQS262097:KRD262098 LAO262097:LAZ262098 LKK262097:LKV262098 LUG262097:LUR262098 MEC262097:MEN262098 MNY262097:MOJ262098 MXU262097:MYF262098 NHQ262097:NIB262098 NRM262097:NRX262098 OBI262097:OBT262098 OLE262097:OLP262098 OVA262097:OVL262098 PEW262097:PFH262098 POS262097:PPD262098 PYO262097:PYZ262098 QIK262097:QIV262098 QSG262097:QSR262098 RCC262097:RCN262098 RLY262097:RMJ262098 RVU262097:RWF262098 SFQ262097:SGB262098 SPM262097:SPX262098 SZI262097:SZT262098 TJE262097:TJP262098 TTA262097:TTL262098 UCW262097:UDH262098 UMS262097:UND262098 UWO262097:UWZ262098 VGK262097:VGV262098 VQG262097:VQR262098 WAC262097:WAN262098 WJY262097:WKJ262098 WTU262097:WUF262098 HI327633:HT327634 RE327633:RP327634 ABA327633:ABL327634 AKW327633:ALH327634 AUS327633:AVD327634 BEO327633:BEZ327634 BOK327633:BOV327634 BYG327633:BYR327634 CIC327633:CIN327634 CRY327633:CSJ327634 DBU327633:DCF327634 DLQ327633:DMB327634 DVM327633:DVX327634 EFI327633:EFT327634 EPE327633:EPP327634 EZA327633:EZL327634 FIW327633:FJH327634 FSS327633:FTD327634 GCO327633:GCZ327634 GMK327633:GMV327634 GWG327633:GWR327634 HGC327633:HGN327634 HPY327633:HQJ327634 HZU327633:IAF327634 IJQ327633:IKB327634 ITM327633:ITX327634 JDI327633:JDT327634 JNE327633:JNP327634 JXA327633:JXL327634 KGW327633:KHH327634 KQS327633:KRD327634 LAO327633:LAZ327634 LKK327633:LKV327634 LUG327633:LUR327634 MEC327633:MEN327634 MNY327633:MOJ327634 MXU327633:MYF327634 NHQ327633:NIB327634 NRM327633:NRX327634 OBI327633:OBT327634 OLE327633:OLP327634 OVA327633:OVL327634 PEW327633:PFH327634 POS327633:PPD327634 PYO327633:PYZ327634 QIK327633:QIV327634 QSG327633:QSR327634 RCC327633:RCN327634 RLY327633:RMJ327634 RVU327633:RWF327634 SFQ327633:SGB327634 SPM327633:SPX327634 SZI327633:SZT327634 TJE327633:TJP327634 TTA327633:TTL327634 UCW327633:UDH327634 UMS327633:UND327634 UWO327633:UWZ327634 VGK327633:VGV327634 VQG327633:VQR327634 WAC327633:WAN327634 WJY327633:WKJ327634 WTU327633:WUF327634 HI393169:HT393170 RE393169:RP393170 ABA393169:ABL393170 AKW393169:ALH393170 AUS393169:AVD393170 BEO393169:BEZ393170 BOK393169:BOV393170 BYG393169:BYR393170 CIC393169:CIN393170 CRY393169:CSJ393170 DBU393169:DCF393170 DLQ393169:DMB393170 DVM393169:DVX393170 EFI393169:EFT393170 EPE393169:EPP393170 EZA393169:EZL393170 FIW393169:FJH393170 FSS393169:FTD393170 GCO393169:GCZ393170 GMK393169:GMV393170 GWG393169:GWR393170 HGC393169:HGN393170 HPY393169:HQJ393170 HZU393169:IAF393170 IJQ393169:IKB393170 ITM393169:ITX393170 JDI393169:JDT393170 JNE393169:JNP393170 JXA393169:JXL393170 KGW393169:KHH393170 KQS393169:KRD393170 LAO393169:LAZ393170 LKK393169:LKV393170 LUG393169:LUR393170 MEC393169:MEN393170 MNY393169:MOJ393170 MXU393169:MYF393170 NHQ393169:NIB393170 NRM393169:NRX393170 OBI393169:OBT393170 OLE393169:OLP393170 OVA393169:OVL393170 PEW393169:PFH393170 POS393169:PPD393170 PYO393169:PYZ393170 QIK393169:QIV393170 QSG393169:QSR393170 RCC393169:RCN393170 RLY393169:RMJ393170 RVU393169:RWF393170 SFQ393169:SGB393170 SPM393169:SPX393170 SZI393169:SZT393170 TJE393169:TJP393170 TTA393169:TTL393170 UCW393169:UDH393170 UMS393169:UND393170 UWO393169:UWZ393170 VGK393169:VGV393170 VQG393169:VQR393170 WAC393169:WAN393170 WJY393169:WKJ393170 WTU393169:WUF393170 HI458705:HT458706 RE458705:RP458706 ABA458705:ABL458706 AKW458705:ALH458706 AUS458705:AVD458706 BEO458705:BEZ458706 BOK458705:BOV458706 BYG458705:BYR458706 CIC458705:CIN458706 CRY458705:CSJ458706 DBU458705:DCF458706 DLQ458705:DMB458706 DVM458705:DVX458706 EFI458705:EFT458706 EPE458705:EPP458706 EZA458705:EZL458706 FIW458705:FJH458706 FSS458705:FTD458706 GCO458705:GCZ458706 GMK458705:GMV458706 GWG458705:GWR458706 HGC458705:HGN458706 HPY458705:HQJ458706 HZU458705:IAF458706 IJQ458705:IKB458706 ITM458705:ITX458706 JDI458705:JDT458706 JNE458705:JNP458706 JXA458705:JXL458706 KGW458705:KHH458706 KQS458705:KRD458706 LAO458705:LAZ458706 LKK458705:LKV458706 LUG458705:LUR458706 MEC458705:MEN458706 MNY458705:MOJ458706 MXU458705:MYF458706 NHQ458705:NIB458706 NRM458705:NRX458706 OBI458705:OBT458706 OLE458705:OLP458706 OVA458705:OVL458706 PEW458705:PFH458706 POS458705:PPD458706 PYO458705:PYZ458706 QIK458705:QIV458706 QSG458705:QSR458706 RCC458705:RCN458706 RLY458705:RMJ458706 RVU458705:RWF458706 SFQ458705:SGB458706 SPM458705:SPX458706 SZI458705:SZT458706 TJE458705:TJP458706 TTA458705:TTL458706 UCW458705:UDH458706 UMS458705:UND458706 UWO458705:UWZ458706 VGK458705:VGV458706 VQG458705:VQR458706 WAC458705:WAN458706 WJY458705:WKJ458706 WTU458705:WUF458706 HI524241:HT524242 RE524241:RP524242 ABA524241:ABL524242 AKW524241:ALH524242 AUS524241:AVD524242 BEO524241:BEZ524242 BOK524241:BOV524242 BYG524241:BYR524242 CIC524241:CIN524242 CRY524241:CSJ524242 DBU524241:DCF524242 DLQ524241:DMB524242 DVM524241:DVX524242 EFI524241:EFT524242 EPE524241:EPP524242 EZA524241:EZL524242 FIW524241:FJH524242 FSS524241:FTD524242 GCO524241:GCZ524242 GMK524241:GMV524242 GWG524241:GWR524242 HGC524241:HGN524242 HPY524241:HQJ524242 HZU524241:IAF524242 IJQ524241:IKB524242 ITM524241:ITX524242 JDI524241:JDT524242 JNE524241:JNP524242 JXA524241:JXL524242 KGW524241:KHH524242 KQS524241:KRD524242 LAO524241:LAZ524242 LKK524241:LKV524242 LUG524241:LUR524242 MEC524241:MEN524242 MNY524241:MOJ524242 MXU524241:MYF524242 NHQ524241:NIB524242 NRM524241:NRX524242 OBI524241:OBT524242 OLE524241:OLP524242 OVA524241:OVL524242 PEW524241:PFH524242 POS524241:PPD524242 PYO524241:PYZ524242 QIK524241:QIV524242 QSG524241:QSR524242 RCC524241:RCN524242 RLY524241:RMJ524242 RVU524241:RWF524242 SFQ524241:SGB524242 SPM524241:SPX524242 SZI524241:SZT524242 TJE524241:TJP524242 TTA524241:TTL524242 UCW524241:UDH524242 UMS524241:UND524242 UWO524241:UWZ524242 VGK524241:VGV524242 VQG524241:VQR524242 WAC524241:WAN524242 WJY524241:WKJ524242 WTU524241:WUF524242 HI589777:HT589778 RE589777:RP589778 ABA589777:ABL589778 AKW589777:ALH589778 AUS589777:AVD589778 BEO589777:BEZ589778 BOK589777:BOV589778 BYG589777:BYR589778 CIC589777:CIN589778 CRY589777:CSJ589778 DBU589777:DCF589778 DLQ589777:DMB589778 DVM589777:DVX589778 EFI589777:EFT589778 EPE589777:EPP589778 EZA589777:EZL589778 FIW589777:FJH589778 FSS589777:FTD589778 GCO589777:GCZ589778 GMK589777:GMV589778 GWG589777:GWR589778 HGC589777:HGN589778 HPY589777:HQJ589778 HZU589777:IAF589778 IJQ589777:IKB589778 ITM589777:ITX589778 JDI589777:JDT589778 JNE589777:JNP589778 JXA589777:JXL589778 KGW589777:KHH589778 KQS589777:KRD589778 LAO589777:LAZ589778 LKK589777:LKV589778 LUG589777:LUR589778 MEC589777:MEN589778 MNY589777:MOJ589778 MXU589777:MYF589778 NHQ589777:NIB589778 NRM589777:NRX589778 OBI589777:OBT589778 OLE589777:OLP589778 OVA589777:OVL589778 PEW589777:PFH589778 POS589777:PPD589778 PYO589777:PYZ589778 QIK589777:QIV589778 QSG589777:QSR589778 RCC589777:RCN589778 RLY589777:RMJ589778 RVU589777:RWF589778 SFQ589777:SGB589778 SPM589777:SPX589778 SZI589777:SZT589778 TJE589777:TJP589778 TTA589777:TTL589778 UCW589777:UDH589778 UMS589777:UND589778 UWO589777:UWZ589778 VGK589777:VGV589778 VQG589777:VQR589778 WAC589777:WAN589778 WJY589777:WKJ589778 WTU589777:WUF589778 HI655313:HT655314 RE655313:RP655314 ABA655313:ABL655314 AKW655313:ALH655314 AUS655313:AVD655314 BEO655313:BEZ655314 BOK655313:BOV655314 BYG655313:BYR655314 CIC655313:CIN655314 CRY655313:CSJ655314 DBU655313:DCF655314 DLQ655313:DMB655314 DVM655313:DVX655314 EFI655313:EFT655314 EPE655313:EPP655314 EZA655313:EZL655314 FIW655313:FJH655314 FSS655313:FTD655314 GCO655313:GCZ655314 GMK655313:GMV655314 GWG655313:GWR655314 HGC655313:HGN655314 HPY655313:HQJ655314 HZU655313:IAF655314 IJQ655313:IKB655314 ITM655313:ITX655314 JDI655313:JDT655314 JNE655313:JNP655314 JXA655313:JXL655314 KGW655313:KHH655314 KQS655313:KRD655314 LAO655313:LAZ655314 LKK655313:LKV655314 LUG655313:LUR655314 MEC655313:MEN655314 MNY655313:MOJ655314 MXU655313:MYF655314 NHQ655313:NIB655314 NRM655313:NRX655314 OBI655313:OBT655314 OLE655313:OLP655314 OVA655313:OVL655314 PEW655313:PFH655314 POS655313:PPD655314 PYO655313:PYZ655314 QIK655313:QIV655314 QSG655313:QSR655314 RCC655313:RCN655314 RLY655313:RMJ655314 RVU655313:RWF655314 SFQ655313:SGB655314 SPM655313:SPX655314 SZI655313:SZT655314 TJE655313:TJP655314 TTA655313:TTL655314 UCW655313:UDH655314 UMS655313:UND655314 UWO655313:UWZ655314 VGK655313:VGV655314 VQG655313:VQR655314 WAC655313:WAN655314 WJY655313:WKJ655314 WTU655313:WUF655314 HI720849:HT720850 RE720849:RP720850 ABA720849:ABL720850 AKW720849:ALH720850 AUS720849:AVD720850 BEO720849:BEZ720850 BOK720849:BOV720850 BYG720849:BYR720850 CIC720849:CIN720850 CRY720849:CSJ720850 DBU720849:DCF720850 DLQ720849:DMB720850 DVM720849:DVX720850 EFI720849:EFT720850 EPE720849:EPP720850 EZA720849:EZL720850 FIW720849:FJH720850 FSS720849:FTD720850 GCO720849:GCZ720850 GMK720849:GMV720850 GWG720849:GWR720850 HGC720849:HGN720850 HPY720849:HQJ720850 HZU720849:IAF720850 IJQ720849:IKB720850 ITM720849:ITX720850 JDI720849:JDT720850 JNE720849:JNP720850 JXA720849:JXL720850 KGW720849:KHH720850 KQS720849:KRD720850 LAO720849:LAZ720850 LKK720849:LKV720850 LUG720849:LUR720850 MEC720849:MEN720850 MNY720849:MOJ720850 MXU720849:MYF720850 NHQ720849:NIB720850 NRM720849:NRX720850 OBI720849:OBT720850 OLE720849:OLP720850 OVA720849:OVL720850 PEW720849:PFH720850 POS720849:PPD720850 PYO720849:PYZ720850 QIK720849:QIV720850 QSG720849:QSR720850 RCC720849:RCN720850 RLY720849:RMJ720850 RVU720849:RWF720850 SFQ720849:SGB720850 SPM720849:SPX720850 SZI720849:SZT720850 TJE720849:TJP720850 TTA720849:TTL720850 UCW720849:UDH720850 UMS720849:UND720850 UWO720849:UWZ720850 VGK720849:VGV720850 VQG720849:VQR720850 WAC720849:WAN720850 WJY720849:WKJ720850 WTU720849:WUF720850 HI786385:HT786386 RE786385:RP786386 ABA786385:ABL786386 AKW786385:ALH786386 AUS786385:AVD786386 BEO786385:BEZ786386 BOK786385:BOV786386 BYG786385:BYR786386 CIC786385:CIN786386 CRY786385:CSJ786386 DBU786385:DCF786386 DLQ786385:DMB786386 DVM786385:DVX786386 EFI786385:EFT786386 EPE786385:EPP786386 EZA786385:EZL786386 FIW786385:FJH786386 FSS786385:FTD786386 GCO786385:GCZ786386 GMK786385:GMV786386 GWG786385:GWR786386 HGC786385:HGN786386 HPY786385:HQJ786386 HZU786385:IAF786386 IJQ786385:IKB786386 ITM786385:ITX786386 JDI786385:JDT786386 JNE786385:JNP786386 JXA786385:JXL786386 KGW786385:KHH786386 KQS786385:KRD786386 LAO786385:LAZ786386 LKK786385:LKV786386 LUG786385:LUR786386 MEC786385:MEN786386 MNY786385:MOJ786386 MXU786385:MYF786386 NHQ786385:NIB786386 NRM786385:NRX786386 OBI786385:OBT786386 OLE786385:OLP786386 OVA786385:OVL786386 PEW786385:PFH786386 POS786385:PPD786386 PYO786385:PYZ786386 QIK786385:QIV786386 QSG786385:QSR786386 RCC786385:RCN786386 RLY786385:RMJ786386 RVU786385:RWF786386 SFQ786385:SGB786386 SPM786385:SPX786386 SZI786385:SZT786386 TJE786385:TJP786386 TTA786385:TTL786386 UCW786385:UDH786386 UMS786385:UND786386 UWO786385:UWZ786386 VGK786385:VGV786386 VQG786385:VQR786386 WAC786385:WAN786386 WJY786385:WKJ786386 WTU786385:WUF786386 HI851921:HT851922 RE851921:RP851922 ABA851921:ABL851922 AKW851921:ALH851922 AUS851921:AVD851922 BEO851921:BEZ851922 BOK851921:BOV851922 BYG851921:BYR851922 CIC851921:CIN851922 CRY851921:CSJ851922 DBU851921:DCF851922 DLQ851921:DMB851922 DVM851921:DVX851922 EFI851921:EFT851922 EPE851921:EPP851922 EZA851921:EZL851922 FIW851921:FJH851922 FSS851921:FTD851922 GCO851921:GCZ851922 GMK851921:GMV851922 GWG851921:GWR851922 HGC851921:HGN851922 HPY851921:HQJ851922 HZU851921:IAF851922 IJQ851921:IKB851922 ITM851921:ITX851922 JDI851921:JDT851922 JNE851921:JNP851922 JXA851921:JXL851922 KGW851921:KHH851922 KQS851921:KRD851922 LAO851921:LAZ851922 LKK851921:LKV851922 LUG851921:LUR851922 MEC851921:MEN851922 MNY851921:MOJ851922 MXU851921:MYF851922 NHQ851921:NIB851922 NRM851921:NRX851922 OBI851921:OBT851922 OLE851921:OLP851922 OVA851921:OVL851922 PEW851921:PFH851922 POS851921:PPD851922 PYO851921:PYZ851922 QIK851921:QIV851922 QSG851921:QSR851922 RCC851921:RCN851922 RLY851921:RMJ851922 RVU851921:RWF851922 SFQ851921:SGB851922 SPM851921:SPX851922 SZI851921:SZT851922 TJE851921:TJP851922 TTA851921:TTL851922 UCW851921:UDH851922 UMS851921:UND851922 UWO851921:UWZ851922 VGK851921:VGV851922 VQG851921:VQR851922 WAC851921:WAN851922 WJY851921:WKJ851922 WTU851921:WUF851922 HI917457:HT917458 RE917457:RP917458 ABA917457:ABL917458 AKW917457:ALH917458 AUS917457:AVD917458 BEO917457:BEZ917458 BOK917457:BOV917458 BYG917457:BYR917458 CIC917457:CIN917458 CRY917457:CSJ917458 DBU917457:DCF917458 DLQ917457:DMB917458 DVM917457:DVX917458 EFI917457:EFT917458 EPE917457:EPP917458 EZA917457:EZL917458 FIW917457:FJH917458 FSS917457:FTD917458 GCO917457:GCZ917458 GMK917457:GMV917458 GWG917457:GWR917458 HGC917457:HGN917458 HPY917457:HQJ917458 HZU917457:IAF917458 IJQ917457:IKB917458 ITM917457:ITX917458 JDI917457:JDT917458 JNE917457:JNP917458 JXA917457:JXL917458 KGW917457:KHH917458 KQS917457:KRD917458 LAO917457:LAZ917458 LKK917457:LKV917458 LUG917457:LUR917458 MEC917457:MEN917458 MNY917457:MOJ917458 MXU917457:MYF917458 NHQ917457:NIB917458 NRM917457:NRX917458 OBI917457:OBT917458 OLE917457:OLP917458 OVA917457:OVL917458 PEW917457:PFH917458 POS917457:PPD917458 PYO917457:PYZ917458 QIK917457:QIV917458 QSG917457:QSR917458 RCC917457:RCN917458 RLY917457:RMJ917458 RVU917457:RWF917458 SFQ917457:SGB917458 SPM917457:SPX917458 SZI917457:SZT917458 TJE917457:TJP917458 TTA917457:TTL917458 UCW917457:UDH917458 UMS917457:UND917458 UWO917457:UWZ917458 VGK917457:VGV917458 VQG917457:VQR917458 WAC917457:WAN917458 WJY917457:WKJ917458 WTU917457:WUF917458 HI982993:HT982994 RE982993:RP982994 ABA982993:ABL982994 AKW982993:ALH982994 AUS982993:AVD982994 BEO982993:BEZ982994 BOK982993:BOV982994 BYG982993:BYR982994 CIC982993:CIN982994 CRY982993:CSJ982994 DBU982993:DCF982994 DLQ982993:DMB982994 DVM982993:DVX982994 EFI982993:EFT982994 EPE982993:EPP982994 EZA982993:EZL982994 FIW982993:FJH982994 FSS982993:FTD982994 GCO982993:GCZ982994 GMK982993:GMV982994 GWG982993:GWR982994 HGC982993:HGN982994 HPY982993:HQJ982994 HZU982993:IAF982994 IJQ982993:IKB982994 ITM982993:ITX982994 JDI982993:JDT982994 JNE982993:JNP982994 JXA982993:JXL982994 KGW982993:KHH982994 KQS982993:KRD982994 LAO982993:LAZ982994 LKK982993:LKV982994 LUG982993:LUR982994 MEC982993:MEN982994 MNY982993:MOJ982994 MXU982993:MYF982994 NHQ982993:NIB982994 NRM982993:NRX982994 OBI982993:OBT982994 OLE982993:OLP982994 OVA982993:OVL982994 PEW982993:PFH982994 POS982993:PPD982994 PYO982993:PYZ982994 QIK982993:QIV982994 QSG982993:QSR982994 RCC982993:RCN982994 RLY982993:RMJ982994 RVU982993:RWF982994 SFQ982993:SGB982994 SPM982993:SPX982994 SZI982993:SZT982994 TJE982993:TJP982994 TTA982993:TTL982994 UCW982993:UDH982994 UMS982993:UND982994 UWO982993:UWZ982994 VGK982993:VGV982994 VQG982993:VQR982994 WAC982993:WAN982994 WJY982993:WKJ982994 WTU982993:WUF982994 HV65484:IG65487 RR65484:SC65487 ABN65484:ABY65487 ALJ65484:ALU65487 AVF65484:AVQ65487 BFB65484:BFM65487 BOX65484:BPI65487 BYT65484:BZE65487 CIP65484:CJA65487 CSL65484:CSW65487 DCH65484:DCS65487 DMD65484:DMO65487 DVZ65484:DWK65487 EFV65484:EGG65487 EPR65484:EQC65487 EZN65484:EZY65487 FJJ65484:FJU65487 FTF65484:FTQ65487 GDB65484:GDM65487 GMX65484:GNI65487 GWT65484:GXE65487 HGP65484:HHA65487 HQL65484:HQW65487 IAH65484:IAS65487 IKD65484:IKO65487 ITZ65484:IUK65487 JDV65484:JEG65487 JNR65484:JOC65487 JXN65484:JXY65487 KHJ65484:KHU65487 KRF65484:KRQ65487 LBB65484:LBM65487 LKX65484:LLI65487 LUT65484:LVE65487 MEP65484:MFA65487 MOL65484:MOW65487 MYH65484:MYS65487 NID65484:NIO65487 NRZ65484:NSK65487 OBV65484:OCG65487 OLR65484:OMC65487 OVN65484:OVY65487 PFJ65484:PFU65487 PPF65484:PPQ65487 PZB65484:PZM65487 QIX65484:QJI65487 QST65484:QTE65487 RCP65484:RDA65487 RML65484:RMW65487 RWH65484:RWS65487 SGD65484:SGO65487 SPZ65484:SQK65487 SZV65484:TAG65487 TJR65484:TKC65487 TTN65484:TTY65487 UDJ65484:UDU65487 UNF65484:UNQ65487 UXB65484:UXM65487 VGX65484:VHI65487 VQT65484:VRE65487 WAP65484:WBA65487 WKL65484:WKW65487 WUH65484:WUS65487 HV131020:IG131023 RR131020:SC131023 ABN131020:ABY131023 ALJ131020:ALU131023 AVF131020:AVQ131023 BFB131020:BFM131023 BOX131020:BPI131023 BYT131020:BZE131023 CIP131020:CJA131023 CSL131020:CSW131023 DCH131020:DCS131023 DMD131020:DMO131023 DVZ131020:DWK131023 EFV131020:EGG131023 EPR131020:EQC131023 EZN131020:EZY131023 FJJ131020:FJU131023 FTF131020:FTQ131023 GDB131020:GDM131023 GMX131020:GNI131023 GWT131020:GXE131023 HGP131020:HHA131023 HQL131020:HQW131023 IAH131020:IAS131023 IKD131020:IKO131023 ITZ131020:IUK131023 JDV131020:JEG131023 JNR131020:JOC131023 JXN131020:JXY131023 KHJ131020:KHU131023 KRF131020:KRQ131023 LBB131020:LBM131023 LKX131020:LLI131023 LUT131020:LVE131023 MEP131020:MFA131023 MOL131020:MOW131023 MYH131020:MYS131023 NID131020:NIO131023 NRZ131020:NSK131023 OBV131020:OCG131023 OLR131020:OMC131023 OVN131020:OVY131023 PFJ131020:PFU131023 PPF131020:PPQ131023 PZB131020:PZM131023 QIX131020:QJI131023 QST131020:QTE131023 RCP131020:RDA131023 RML131020:RMW131023 RWH131020:RWS131023 SGD131020:SGO131023 SPZ131020:SQK131023 SZV131020:TAG131023 TJR131020:TKC131023 TTN131020:TTY131023 UDJ131020:UDU131023 UNF131020:UNQ131023 UXB131020:UXM131023 VGX131020:VHI131023 VQT131020:VRE131023 WAP131020:WBA131023 WKL131020:WKW131023 WUH131020:WUS131023 HV196556:IG196559 RR196556:SC196559 ABN196556:ABY196559 ALJ196556:ALU196559 AVF196556:AVQ196559 BFB196556:BFM196559 BOX196556:BPI196559 BYT196556:BZE196559 CIP196556:CJA196559 CSL196556:CSW196559 DCH196556:DCS196559 DMD196556:DMO196559 DVZ196556:DWK196559 EFV196556:EGG196559 EPR196556:EQC196559 EZN196556:EZY196559 FJJ196556:FJU196559 FTF196556:FTQ196559 GDB196556:GDM196559 GMX196556:GNI196559 GWT196556:GXE196559 HGP196556:HHA196559 HQL196556:HQW196559 IAH196556:IAS196559 IKD196556:IKO196559 ITZ196556:IUK196559 JDV196556:JEG196559 JNR196556:JOC196559 JXN196556:JXY196559 KHJ196556:KHU196559 KRF196556:KRQ196559 LBB196556:LBM196559 LKX196556:LLI196559 LUT196556:LVE196559 MEP196556:MFA196559 MOL196556:MOW196559 MYH196556:MYS196559 NID196556:NIO196559 NRZ196556:NSK196559 OBV196556:OCG196559 OLR196556:OMC196559 OVN196556:OVY196559 PFJ196556:PFU196559 PPF196556:PPQ196559 PZB196556:PZM196559 QIX196556:QJI196559 QST196556:QTE196559 RCP196556:RDA196559 RML196556:RMW196559 RWH196556:RWS196559 SGD196556:SGO196559 SPZ196556:SQK196559 SZV196556:TAG196559 TJR196556:TKC196559 TTN196556:TTY196559 UDJ196556:UDU196559 UNF196556:UNQ196559 UXB196556:UXM196559 VGX196556:VHI196559 VQT196556:VRE196559 WAP196556:WBA196559 WKL196556:WKW196559 WUH196556:WUS196559 HV262092:IG262095 RR262092:SC262095 ABN262092:ABY262095 ALJ262092:ALU262095 AVF262092:AVQ262095 BFB262092:BFM262095 BOX262092:BPI262095 BYT262092:BZE262095 CIP262092:CJA262095 CSL262092:CSW262095 DCH262092:DCS262095 DMD262092:DMO262095 DVZ262092:DWK262095 EFV262092:EGG262095 EPR262092:EQC262095 EZN262092:EZY262095 FJJ262092:FJU262095 FTF262092:FTQ262095 GDB262092:GDM262095 GMX262092:GNI262095 GWT262092:GXE262095 HGP262092:HHA262095 HQL262092:HQW262095 IAH262092:IAS262095 IKD262092:IKO262095 ITZ262092:IUK262095 JDV262092:JEG262095 JNR262092:JOC262095 JXN262092:JXY262095 KHJ262092:KHU262095 KRF262092:KRQ262095 LBB262092:LBM262095 LKX262092:LLI262095 LUT262092:LVE262095 MEP262092:MFA262095 MOL262092:MOW262095 MYH262092:MYS262095 NID262092:NIO262095 NRZ262092:NSK262095 OBV262092:OCG262095 OLR262092:OMC262095 OVN262092:OVY262095 PFJ262092:PFU262095 PPF262092:PPQ262095 PZB262092:PZM262095 QIX262092:QJI262095 QST262092:QTE262095 RCP262092:RDA262095 RML262092:RMW262095 RWH262092:RWS262095 SGD262092:SGO262095 SPZ262092:SQK262095 SZV262092:TAG262095 TJR262092:TKC262095 TTN262092:TTY262095 UDJ262092:UDU262095 UNF262092:UNQ262095 UXB262092:UXM262095 VGX262092:VHI262095 VQT262092:VRE262095 WAP262092:WBA262095 WKL262092:WKW262095 WUH262092:WUS262095 HV327628:IG327631 RR327628:SC327631 ABN327628:ABY327631 ALJ327628:ALU327631 AVF327628:AVQ327631 BFB327628:BFM327631 BOX327628:BPI327631 BYT327628:BZE327631 CIP327628:CJA327631 CSL327628:CSW327631 DCH327628:DCS327631 DMD327628:DMO327631 DVZ327628:DWK327631 EFV327628:EGG327631 EPR327628:EQC327631 EZN327628:EZY327631 FJJ327628:FJU327631 FTF327628:FTQ327631 GDB327628:GDM327631 GMX327628:GNI327631 GWT327628:GXE327631 HGP327628:HHA327631 HQL327628:HQW327631 IAH327628:IAS327631 IKD327628:IKO327631 ITZ327628:IUK327631 JDV327628:JEG327631 JNR327628:JOC327631 JXN327628:JXY327631 KHJ327628:KHU327631 KRF327628:KRQ327631 LBB327628:LBM327631 LKX327628:LLI327631 LUT327628:LVE327631 MEP327628:MFA327631 MOL327628:MOW327631 MYH327628:MYS327631 NID327628:NIO327631 NRZ327628:NSK327631 OBV327628:OCG327631 OLR327628:OMC327631 OVN327628:OVY327631 PFJ327628:PFU327631 PPF327628:PPQ327631 PZB327628:PZM327631 QIX327628:QJI327631 QST327628:QTE327631 RCP327628:RDA327631 RML327628:RMW327631 RWH327628:RWS327631 SGD327628:SGO327631 SPZ327628:SQK327631 SZV327628:TAG327631 TJR327628:TKC327631 TTN327628:TTY327631 UDJ327628:UDU327631 UNF327628:UNQ327631 UXB327628:UXM327631 VGX327628:VHI327631 VQT327628:VRE327631 WAP327628:WBA327631 WKL327628:WKW327631 WUH327628:WUS327631 HV393164:IG393167 RR393164:SC393167 ABN393164:ABY393167 ALJ393164:ALU393167 AVF393164:AVQ393167 BFB393164:BFM393167 BOX393164:BPI393167 BYT393164:BZE393167 CIP393164:CJA393167 CSL393164:CSW393167 DCH393164:DCS393167 DMD393164:DMO393167 DVZ393164:DWK393167 EFV393164:EGG393167 EPR393164:EQC393167 EZN393164:EZY393167 FJJ393164:FJU393167 FTF393164:FTQ393167 GDB393164:GDM393167 GMX393164:GNI393167 GWT393164:GXE393167 HGP393164:HHA393167 HQL393164:HQW393167 IAH393164:IAS393167 IKD393164:IKO393167 ITZ393164:IUK393167 JDV393164:JEG393167 JNR393164:JOC393167 JXN393164:JXY393167 KHJ393164:KHU393167 KRF393164:KRQ393167 LBB393164:LBM393167 LKX393164:LLI393167 LUT393164:LVE393167 MEP393164:MFA393167 MOL393164:MOW393167 MYH393164:MYS393167 NID393164:NIO393167 NRZ393164:NSK393167 OBV393164:OCG393167 OLR393164:OMC393167 OVN393164:OVY393167 PFJ393164:PFU393167 PPF393164:PPQ393167 PZB393164:PZM393167 QIX393164:QJI393167 QST393164:QTE393167 RCP393164:RDA393167 RML393164:RMW393167 RWH393164:RWS393167 SGD393164:SGO393167 SPZ393164:SQK393167 SZV393164:TAG393167 TJR393164:TKC393167 TTN393164:TTY393167 UDJ393164:UDU393167 UNF393164:UNQ393167 UXB393164:UXM393167 VGX393164:VHI393167 VQT393164:VRE393167 WAP393164:WBA393167 WKL393164:WKW393167 WUH393164:WUS393167 HV458700:IG458703 RR458700:SC458703 ABN458700:ABY458703 ALJ458700:ALU458703 AVF458700:AVQ458703 BFB458700:BFM458703 BOX458700:BPI458703 BYT458700:BZE458703 CIP458700:CJA458703 CSL458700:CSW458703 DCH458700:DCS458703 DMD458700:DMO458703 DVZ458700:DWK458703 EFV458700:EGG458703 EPR458700:EQC458703 EZN458700:EZY458703 FJJ458700:FJU458703 FTF458700:FTQ458703 GDB458700:GDM458703 GMX458700:GNI458703 GWT458700:GXE458703 HGP458700:HHA458703 HQL458700:HQW458703 IAH458700:IAS458703 IKD458700:IKO458703 ITZ458700:IUK458703 JDV458700:JEG458703 JNR458700:JOC458703 JXN458700:JXY458703 KHJ458700:KHU458703 KRF458700:KRQ458703 LBB458700:LBM458703 LKX458700:LLI458703 LUT458700:LVE458703 MEP458700:MFA458703 MOL458700:MOW458703 MYH458700:MYS458703 NID458700:NIO458703 NRZ458700:NSK458703 OBV458700:OCG458703 OLR458700:OMC458703 OVN458700:OVY458703 PFJ458700:PFU458703 PPF458700:PPQ458703 PZB458700:PZM458703 QIX458700:QJI458703 QST458700:QTE458703 RCP458700:RDA458703 RML458700:RMW458703 RWH458700:RWS458703 SGD458700:SGO458703 SPZ458700:SQK458703 SZV458700:TAG458703 TJR458700:TKC458703 TTN458700:TTY458703 UDJ458700:UDU458703 UNF458700:UNQ458703 UXB458700:UXM458703 VGX458700:VHI458703 VQT458700:VRE458703 WAP458700:WBA458703 WKL458700:WKW458703 WUH458700:WUS458703 HV524236:IG524239 RR524236:SC524239 ABN524236:ABY524239 ALJ524236:ALU524239 AVF524236:AVQ524239 BFB524236:BFM524239 BOX524236:BPI524239 BYT524236:BZE524239 CIP524236:CJA524239 CSL524236:CSW524239 DCH524236:DCS524239 DMD524236:DMO524239 DVZ524236:DWK524239 EFV524236:EGG524239 EPR524236:EQC524239 EZN524236:EZY524239 FJJ524236:FJU524239 FTF524236:FTQ524239 GDB524236:GDM524239 GMX524236:GNI524239 GWT524236:GXE524239 HGP524236:HHA524239 HQL524236:HQW524239 IAH524236:IAS524239 IKD524236:IKO524239 ITZ524236:IUK524239 JDV524236:JEG524239 JNR524236:JOC524239 JXN524236:JXY524239 KHJ524236:KHU524239 KRF524236:KRQ524239 LBB524236:LBM524239 LKX524236:LLI524239 LUT524236:LVE524239 MEP524236:MFA524239 MOL524236:MOW524239 MYH524236:MYS524239 NID524236:NIO524239 NRZ524236:NSK524239 OBV524236:OCG524239 OLR524236:OMC524239 OVN524236:OVY524239 PFJ524236:PFU524239 PPF524236:PPQ524239 PZB524236:PZM524239 QIX524236:QJI524239 QST524236:QTE524239 RCP524236:RDA524239 RML524236:RMW524239 RWH524236:RWS524239 SGD524236:SGO524239 SPZ524236:SQK524239 SZV524236:TAG524239 TJR524236:TKC524239 TTN524236:TTY524239 UDJ524236:UDU524239 UNF524236:UNQ524239 UXB524236:UXM524239 VGX524236:VHI524239 VQT524236:VRE524239 WAP524236:WBA524239 WKL524236:WKW524239 WUH524236:WUS524239 HV589772:IG589775 RR589772:SC589775 ABN589772:ABY589775 ALJ589772:ALU589775 AVF589772:AVQ589775 BFB589772:BFM589775 BOX589772:BPI589775 BYT589772:BZE589775 CIP589772:CJA589775 CSL589772:CSW589775 DCH589772:DCS589775 DMD589772:DMO589775 DVZ589772:DWK589775 EFV589772:EGG589775 EPR589772:EQC589775 EZN589772:EZY589775 FJJ589772:FJU589775 FTF589772:FTQ589775 GDB589772:GDM589775 GMX589772:GNI589775 GWT589772:GXE589775 HGP589772:HHA589775 HQL589772:HQW589775 IAH589772:IAS589775 IKD589772:IKO589775 ITZ589772:IUK589775 JDV589772:JEG589775 JNR589772:JOC589775 JXN589772:JXY589775 KHJ589772:KHU589775 KRF589772:KRQ589775 LBB589772:LBM589775 LKX589772:LLI589775 LUT589772:LVE589775 MEP589772:MFA589775 MOL589772:MOW589775 MYH589772:MYS589775 NID589772:NIO589775 NRZ589772:NSK589775 OBV589772:OCG589775 OLR589772:OMC589775 OVN589772:OVY589775 PFJ589772:PFU589775 PPF589772:PPQ589775 PZB589772:PZM589775 QIX589772:QJI589775 QST589772:QTE589775 RCP589772:RDA589775 RML589772:RMW589775 RWH589772:RWS589775 SGD589772:SGO589775 SPZ589772:SQK589775 SZV589772:TAG589775 TJR589772:TKC589775 TTN589772:TTY589775 UDJ589772:UDU589775 UNF589772:UNQ589775 UXB589772:UXM589775 VGX589772:VHI589775 VQT589772:VRE589775 WAP589772:WBA589775 WKL589772:WKW589775 WUH589772:WUS589775 HV655308:IG655311 RR655308:SC655311 ABN655308:ABY655311 ALJ655308:ALU655311 AVF655308:AVQ655311 BFB655308:BFM655311 BOX655308:BPI655311 BYT655308:BZE655311 CIP655308:CJA655311 CSL655308:CSW655311 DCH655308:DCS655311 DMD655308:DMO655311 DVZ655308:DWK655311 EFV655308:EGG655311 EPR655308:EQC655311 EZN655308:EZY655311 FJJ655308:FJU655311 FTF655308:FTQ655311 GDB655308:GDM655311 GMX655308:GNI655311 GWT655308:GXE655311 HGP655308:HHA655311 HQL655308:HQW655311 IAH655308:IAS655311 IKD655308:IKO655311 ITZ655308:IUK655311 JDV655308:JEG655311 JNR655308:JOC655311 JXN655308:JXY655311 KHJ655308:KHU655311 KRF655308:KRQ655311 LBB655308:LBM655311 LKX655308:LLI655311 LUT655308:LVE655311 MEP655308:MFA655311 MOL655308:MOW655311 MYH655308:MYS655311 NID655308:NIO655311 NRZ655308:NSK655311 OBV655308:OCG655311 OLR655308:OMC655311 OVN655308:OVY655311 PFJ655308:PFU655311 PPF655308:PPQ655311 PZB655308:PZM655311 QIX655308:QJI655311 QST655308:QTE655311 RCP655308:RDA655311 RML655308:RMW655311 RWH655308:RWS655311 SGD655308:SGO655311 SPZ655308:SQK655311 SZV655308:TAG655311 TJR655308:TKC655311 TTN655308:TTY655311 UDJ655308:UDU655311 UNF655308:UNQ655311 UXB655308:UXM655311 VGX655308:VHI655311 VQT655308:VRE655311 WAP655308:WBA655311 WKL655308:WKW655311 WUH655308:WUS655311 HV720844:IG720847 RR720844:SC720847 ABN720844:ABY720847 ALJ720844:ALU720847 AVF720844:AVQ720847 BFB720844:BFM720847 BOX720844:BPI720847 BYT720844:BZE720847 CIP720844:CJA720847 CSL720844:CSW720847 DCH720844:DCS720847 DMD720844:DMO720847 DVZ720844:DWK720847 EFV720844:EGG720847 EPR720844:EQC720847 EZN720844:EZY720847 FJJ720844:FJU720847 FTF720844:FTQ720847 GDB720844:GDM720847 GMX720844:GNI720847 GWT720844:GXE720847 HGP720844:HHA720847 HQL720844:HQW720847 IAH720844:IAS720847 IKD720844:IKO720847 ITZ720844:IUK720847 JDV720844:JEG720847 JNR720844:JOC720847 JXN720844:JXY720847 KHJ720844:KHU720847 KRF720844:KRQ720847 LBB720844:LBM720847 LKX720844:LLI720847 LUT720844:LVE720847 MEP720844:MFA720847 MOL720844:MOW720847 MYH720844:MYS720847 NID720844:NIO720847 NRZ720844:NSK720847 OBV720844:OCG720847 OLR720844:OMC720847 OVN720844:OVY720847 PFJ720844:PFU720847 PPF720844:PPQ720847 PZB720844:PZM720847 QIX720844:QJI720847 QST720844:QTE720847 RCP720844:RDA720847 RML720844:RMW720847 RWH720844:RWS720847 SGD720844:SGO720847 SPZ720844:SQK720847 SZV720844:TAG720847 TJR720844:TKC720847 TTN720844:TTY720847 UDJ720844:UDU720847 UNF720844:UNQ720847 UXB720844:UXM720847 VGX720844:VHI720847 VQT720844:VRE720847 WAP720844:WBA720847 WKL720844:WKW720847 WUH720844:WUS720847 HV786380:IG786383 RR786380:SC786383 ABN786380:ABY786383 ALJ786380:ALU786383 AVF786380:AVQ786383 BFB786380:BFM786383 BOX786380:BPI786383 BYT786380:BZE786383 CIP786380:CJA786383 CSL786380:CSW786383 DCH786380:DCS786383 DMD786380:DMO786383 DVZ786380:DWK786383 EFV786380:EGG786383 EPR786380:EQC786383 EZN786380:EZY786383 FJJ786380:FJU786383 FTF786380:FTQ786383 GDB786380:GDM786383 GMX786380:GNI786383 GWT786380:GXE786383 HGP786380:HHA786383 HQL786380:HQW786383 IAH786380:IAS786383 IKD786380:IKO786383 ITZ786380:IUK786383 JDV786380:JEG786383 JNR786380:JOC786383 JXN786380:JXY786383 KHJ786380:KHU786383 KRF786380:KRQ786383 LBB786380:LBM786383 LKX786380:LLI786383 LUT786380:LVE786383 MEP786380:MFA786383 MOL786380:MOW786383 MYH786380:MYS786383 NID786380:NIO786383 NRZ786380:NSK786383 OBV786380:OCG786383 OLR786380:OMC786383 OVN786380:OVY786383 PFJ786380:PFU786383 PPF786380:PPQ786383 PZB786380:PZM786383 QIX786380:QJI786383 QST786380:QTE786383 RCP786380:RDA786383 RML786380:RMW786383 RWH786380:RWS786383 SGD786380:SGO786383 SPZ786380:SQK786383 SZV786380:TAG786383 TJR786380:TKC786383 TTN786380:TTY786383 UDJ786380:UDU786383 UNF786380:UNQ786383 UXB786380:UXM786383 VGX786380:VHI786383 VQT786380:VRE786383 WAP786380:WBA786383 WKL786380:WKW786383 WUH786380:WUS786383 HV851916:IG851919 RR851916:SC851919 ABN851916:ABY851919 ALJ851916:ALU851919 AVF851916:AVQ851919 BFB851916:BFM851919 BOX851916:BPI851919 BYT851916:BZE851919 CIP851916:CJA851919 CSL851916:CSW851919 DCH851916:DCS851919 DMD851916:DMO851919 DVZ851916:DWK851919 EFV851916:EGG851919 EPR851916:EQC851919 EZN851916:EZY851919 FJJ851916:FJU851919 FTF851916:FTQ851919 GDB851916:GDM851919 GMX851916:GNI851919 GWT851916:GXE851919 HGP851916:HHA851919 HQL851916:HQW851919 IAH851916:IAS851919 IKD851916:IKO851919 ITZ851916:IUK851919 JDV851916:JEG851919 JNR851916:JOC851919 JXN851916:JXY851919 KHJ851916:KHU851919 KRF851916:KRQ851919 LBB851916:LBM851919 LKX851916:LLI851919 LUT851916:LVE851919 MEP851916:MFA851919 MOL851916:MOW851919 MYH851916:MYS851919 NID851916:NIO851919 NRZ851916:NSK851919 OBV851916:OCG851919 OLR851916:OMC851919 OVN851916:OVY851919 PFJ851916:PFU851919 PPF851916:PPQ851919 PZB851916:PZM851919 QIX851916:QJI851919 QST851916:QTE851919 RCP851916:RDA851919 RML851916:RMW851919 RWH851916:RWS851919 SGD851916:SGO851919 SPZ851916:SQK851919 SZV851916:TAG851919 TJR851916:TKC851919 TTN851916:TTY851919 UDJ851916:UDU851919 UNF851916:UNQ851919 UXB851916:UXM851919 VGX851916:VHI851919 VQT851916:VRE851919 WAP851916:WBA851919 WKL851916:WKW851919 WUH851916:WUS851919 HV917452:IG917455 RR917452:SC917455 ABN917452:ABY917455 ALJ917452:ALU917455 AVF917452:AVQ917455 BFB917452:BFM917455 BOX917452:BPI917455 BYT917452:BZE917455 CIP917452:CJA917455 CSL917452:CSW917455 DCH917452:DCS917455 DMD917452:DMO917455 DVZ917452:DWK917455 EFV917452:EGG917455 EPR917452:EQC917455 EZN917452:EZY917455 FJJ917452:FJU917455 FTF917452:FTQ917455 GDB917452:GDM917455 GMX917452:GNI917455 GWT917452:GXE917455 HGP917452:HHA917455 HQL917452:HQW917455 IAH917452:IAS917455 IKD917452:IKO917455 ITZ917452:IUK917455 JDV917452:JEG917455 JNR917452:JOC917455 JXN917452:JXY917455 KHJ917452:KHU917455 KRF917452:KRQ917455 LBB917452:LBM917455 LKX917452:LLI917455 LUT917452:LVE917455 MEP917452:MFA917455 MOL917452:MOW917455 MYH917452:MYS917455 NID917452:NIO917455 NRZ917452:NSK917455 OBV917452:OCG917455 OLR917452:OMC917455 OVN917452:OVY917455 PFJ917452:PFU917455 PPF917452:PPQ917455 PZB917452:PZM917455 QIX917452:QJI917455 QST917452:QTE917455 RCP917452:RDA917455 RML917452:RMW917455 RWH917452:RWS917455 SGD917452:SGO917455 SPZ917452:SQK917455 SZV917452:TAG917455 TJR917452:TKC917455 TTN917452:TTY917455 UDJ917452:UDU917455 UNF917452:UNQ917455 UXB917452:UXM917455 VGX917452:VHI917455 VQT917452:VRE917455 WAP917452:WBA917455 WKL917452:WKW917455 WUH917452:WUS917455 HV982988:IG982991 RR982988:SC982991 ABN982988:ABY982991 ALJ982988:ALU982991 AVF982988:AVQ982991 BFB982988:BFM982991 BOX982988:BPI982991 BYT982988:BZE982991 CIP982988:CJA982991 CSL982988:CSW982991 DCH982988:DCS982991 DMD982988:DMO982991 DVZ982988:DWK982991 EFV982988:EGG982991 EPR982988:EQC982991 EZN982988:EZY982991 FJJ982988:FJU982991 FTF982988:FTQ982991 GDB982988:GDM982991 GMX982988:GNI982991 GWT982988:GXE982991 HGP982988:HHA982991 HQL982988:HQW982991 IAH982988:IAS982991 IKD982988:IKO982991 ITZ982988:IUK982991 JDV982988:JEG982991 JNR982988:JOC982991 JXN982988:JXY982991 KHJ982988:KHU982991 KRF982988:KRQ982991 LBB982988:LBM982991 LKX982988:LLI982991 LUT982988:LVE982991 MEP982988:MFA982991 MOL982988:MOW982991 MYH982988:MYS982991 NID982988:NIO982991 NRZ982988:NSK982991 OBV982988:OCG982991 OLR982988:OMC982991 OVN982988:OVY982991 PFJ982988:PFU982991 PPF982988:PPQ982991 PZB982988:PZM982991 QIX982988:QJI982991 QST982988:QTE982991 RCP982988:RDA982991 RML982988:RMW982991 RWH982988:RWS982991 SGD982988:SGO982991 SPZ982988:SQK982991 SZV982988:TAG982991 TJR982988:TKC982991 TTN982988:TTY982991 UDJ982988:UDU982991 UNF982988:UNQ982991 UXB982988:UXM982991 VGX982988:VHI982991 VQT982988:VRE982991 WAP982988:WBA982991 WKL982988:WKW982991 WUH982988:WUS982991 IV65489:JG65490 SR65489:TC65490 ACN65489:ACY65490 AMJ65489:AMU65490 AWF65489:AWQ65490 BGB65489:BGM65490 BPX65489:BQI65490 BZT65489:CAE65490 CJP65489:CKA65490 CTL65489:CTW65490 DDH65489:DDS65490 DND65489:DNO65490 DWZ65489:DXK65490 EGV65489:EHG65490 EQR65489:ERC65490 FAN65489:FAY65490 FKJ65489:FKU65490 FUF65489:FUQ65490 GEB65489:GEM65490 GNX65489:GOI65490 GXT65489:GYE65490 HHP65489:HIA65490 HRL65489:HRW65490 IBH65489:IBS65490 ILD65489:ILO65490 IUZ65489:IVK65490 JEV65489:JFG65490 JOR65489:JPC65490 JYN65489:JYY65490 KIJ65489:KIU65490 KSF65489:KSQ65490 LCB65489:LCM65490 LLX65489:LMI65490 LVT65489:LWE65490 MFP65489:MGA65490 MPL65489:MPW65490 MZH65489:MZS65490 NJD65489:NJO65490 NSZ65489:NTK65490 OCV65489:ODG65490 OMR65489:ONC65490 OWN65489:OWY65490 PGJ65489:PGU65490 PQF65489:PQQ65490 QAB65489:QAM65490 QJX65489:QKI65490 QTT65489:QUE65490 RDP65489:REA65490 RNL65489:RNW65490 RXH65489:RXS65490 SHD65489:SHO65490 SQZ65489:SRK65490 TAV65489:TBG65490 TKR65489:TLC65490 TUN65489:TUY65490 UEJ65489:UEU65490 UOF65489:UOQ65490 UYB65489:UYM65490 VHX65489:VII65490 VRT65489:VSE65490 WBP65489:WCA65490 WLL65489:WLW65490 WVH65489:WVS65490 IV131025:JG131026 SR131025:TC131026 ACN131025:ACY131026 AMJ131025:AMU131026 AWF131025:AWQ131026 BGB131025:BGM131026 BPX131025:BQI131026 BZT131025:CAE131026 CJP131025:CKA131026 CTL131025:CTW131026 DDH131025:DDS131026 DND131025:DNO131026 DWZ131025:DXK131026 EGV131025:EHG131026 EQR131025:ERC131026 FAN131025:FAY131026 FKJ131025:FKU131026 FUF131025:FUQ131026 GEB131025:GEM131026 GNX131025:GOI131026 GXT131025:GYE131026 HHP131025:HIA131026 HRL131025:HRW131026 IBH131025:IBS131026 ILD131025:ILO131026 IUZ131025:IVK131026 JEV131025:JFG131026 JOR131025:JPC131026 JYN131025:JYY131026 KIJ131025:KIU131026 KSF131025:KSQ131026 LCB131025:LCM131026 LLX131025:LMI131026 LVT131025:LWE131026 MFP131025:MGA131026 MPL131025:MPW131026 MZH131025:MZS131026 NJD131025:NJO131026 NSZ131025:NTK131026 OCV131025:ODG131026 OMR131025:ONC131026 OWN131025:OWY131026 PGJ131025:PGU131026 PQF131025:PQQ131026 QAB131025:QAM131026 QJX131025:QKI131026 QTT131025:QUE131026 RDP131025:REA131026 RNL131025:RNW131026 RXH131025:RXS131026 SHD131025:SHO131026 SQZ131025:SRK131026 TAV131025:TBG131026 TKR131025:TLC131026 TUN131025:TUY131026 UEJ131025:UEU131026 UOF131025:UOQ131026 UYB131025:UYM131026 VHX131025:VII131026 VRT131025:VSE131026 WBP131025:WCA131026 WLL131025:WLW131026 WVH131025:WVS131026 IV196561:JG196562 SR196561:TC196562 ACN196561:ACY196562 AMJ196561:AMU196562 AWF196561:AWQ196562 BGB196561:BGM196562 BPX196561:BQI196562 BZT196561:CAE196562 CJP196561:CKA196562 CTL196561:CTW196562 DDH196561:DDS196562 DND196561:DNO196562 DWZ196561:DXK196562 EGV196561:EHG196562 EQR196561:ERC196562 FAN196561:FAY196562 FKJ196561:FKU196562 FUF196561:FUQ196562 GEB196561:GEM196562 GNX196561:GOI196562 GXT196561:GYE196562 HHP196561:HIA196562 HRL196561:HRW196562 IBH196561:IBS196562 ILD196561:ILO196562 IUZ196561:IVK196562 JEV196561:JFG196562 JOR196561:JPC196562 JYN196561:JYY196562 KIJ196561:KIU196562 KSF196561:KSQ196562 LCB196561:LCM196562 LLX196561:LMI196562 LVT196561:LWE196562 MFP196561:MGA196562 MPL196561:MPW196562 MZH196561:MZS196562 NJD196561:NJO196562 NSZ196561:NTK196562 OCV196561:ODG196562 OMR196561:ONC196562 OWN196561:OWY196562 PGJ196561:PGU196562 PQF196561:PQQ196562 QAB196561:QAM196562 QJX196561:QKI196562 QTT196561:QUE196562 RDP196561:REA196562 RNL196561:RNW196562 RXH196561:RXS196562 SHD196561:SHO196562 SQZ196561:SRK196562 TAV196561:TBG196562 TKR196561:TLC196562 TUN196561:TUY196562 UEJ196561:UEU196562 UOF196561:UOQ196562 UYB196561:UYM196562 VHX196561:VII196562 VRT196561:VSE196562 WBP196561:WCA196562 WLL196561:WLW196562 WVH196561:WVS196562 IV262097:JG262098 SR262097:TC262098 ACN262097:ACY262098 AMJ262097:AMU262098 AWF262097:AWQ262098 BGB262097:BGM262098 BPX262097:BQI262098 BZT262097:CAE262098 CJP262097:CKA262098 CTL262097:CTW262098 DDH262097:DDS262098 DND262097:DNO262098 DWZ262097:DXK262098 EGV262097:EHG262098 EQR262097:ERC262098 FAN262097:FAY262098 FKJ262097:FKU262098 FUF262097:FUQ262098 GEB262097:GEM262098 GNX262097:GOI262098 GXT262097:GYE262098 HHP262097:HIA262098 HRL262097:HRW262098 IBH262097:IBS262098 ILD262097:ILO262098 IUZ262097:IVK262098 JEV262097:JFG262098 JOR262097:JPC262098 JYN262097:JYY262098 KIJ262097:KIU262098 KSF262097:KSQ262098 LCB262097:LCM262098 LLX262097:LMI262098 LVT262097:LWE262098 MFP262097:MGA262098 MPL262097:MPW262098 MZH262097:MZS262098 NJD262097:NJO262098 NSZ262097:NTK262098 OCV262097:ODG262098 OMR262097:ONC262098 OWN262097:OWY262098 PGJ262097:PGU262098 PQF262097:PQQ262098 QAB262097:QAM262098 QJX262097:QKI262098 QTT262097:QUE262098 RDP262097:REA262098 RNL262097:RNW262098 RXH262097:RXS262098 SHD262097:SHO262098 SQZ262097:SRK262098 TAV262097:TBG262098 TKR262097:TLC262098 TUN262097:TUY262098 UEJ262097:UEU262098 UOF262097:UOQ262098 UYB262097:UYM262098 VHX262097:VII262098 VRT262097:VSE262098 WBP262097:WCA262098 WLL262097:WLW262098 WVH262097:WVS262098 IV327633:JG327634 SR327633:TC327634 ACN327633:ACY327634 AMJ327633:AMU327634 AWF327633:AWQ327634 BGB327633:BGM327634 BPX327633:BQI327634 BZT327633:CAE327634 CJP327633:CKA327634 CTL327633:CTW327634 DDH327633:DDS327634 DND327633:DNO327634 DWZ327633:DXK327634 EGV327633:EHG327634 EQR327633:ERC327634 FAN327633:FAY327634 FKJ327633:FKU327634 FUF327633:FUQ327634 GEB327633:GEM327634 GNX327633:GOI327634 GXT327633:GYE327634 HHP327633:HIA327634 HRL327633:HRW327634 IBH327633:IBS327634 ILD327633:ILO327634 IUZ327633:IVK327634 JEV327633:JFG327634 JOR327633:JPC327634 JYN327633:JYY327634 KIJ327633:KIU327634 KSF327633:KSQ327634 LCB327633:LCM327634 LLX327633:LMI327634 LVT327633:LWE327634 MFP327633:MGA327634 MPL327633:MPW327634 MZH327633:MZS327634 NJD327633:NJO327634 NSZ327633:NTK327634 OCV327633:ODG327634 OMR327633:ONC327634 OWN327633:OWY327634 PGJ327633:PGU327634 PQF327633:PQQ327634 QAB327633:QAM327634 QJX327633:QKI327634 QTT327633:QUE327634 RDP327633:REA327634 RNL327633:RNW327634 RXH327633:RXS327634 SHD327633:SHO327634 SQZ327633:SRK327634 TAV327633:TBG327634 TKR327633:TLC327634 TUN327633:TUY327634 UEJ327633:UEU327634 UOF327633:UOQ327634 UYB327633:UYM327634 VHX327633:VII327634 VRT327633:VSE327634 WBP327633:WCA327634 WLL327633:WLW327634 WVH327633:WVS327634 IV393169:JG393170 SR393169:TC393170 ACN393169:ACY393170 AMJ393169:AMU393170 AWF393169:AWQ393170 BGB393169:BGM393170 BPX393169:BQI393170 BZT393169:CAE393170 CJP393169:CKA393170 CTL393169:CTW393170 DDH393169:DDS393170 DND393169:DNO393170 DWZ393169:DXK393170 EGV393169:EHG393170 EQR393169:ERC393170 FAN393169:FAY393170 FKJ393169:FKU393170 FUF393169:FUQ393170 GEB393169:GEM393170 GNX393169:GOI393170 GXT393169:GYE393170 HHP393169:HIA393170 HRL393169:HRW393170 IBH393169:IBS393170 ILD393169:ILO393170 IUZ393169:IVK393170 JEV393169:JFG393170 JOR393169:JPC393170 JYN393169:JYY393170 KIJ393169:KIU393170 KSF393169:KSQ393170 LCB393169:LCM393170 LLX393169:LMI393170 LVT393169:LWE393170 MFP393169:MGA393170 MPL393169:MPW393170 MZH393169:MZS393170 NJD393169:NJO393170 NSZ393169:NTK393170 OCV393169:ODG393170 OMR393169:ONC393170 OWN393169:OWY393170 PGJ393169:PGU393170 PQF393169:PQQ393170 QAB393169:QAM393170 QJX393169:QKI393170 QTT393169:QUE393170 RDP393169:REA393170 RNL393169:RNW393170 RXH393169:RXS393170 SHD393169:SHO393170 SQZ393169:SRK393170 TAV393169:TBG393170 TKR393169:TLC393170 TUN393169:TUY393170 UEJ393169:UEU393170 UOF393169:UOQ393170 UYB393169:UYM393170 VHX393169:VII393170 VRT393169:VSE393170 WBP393169:WCA393170 WLL393169:WLW393170 WVH393169:WVS393170 IV458705:JG458706 SR458705:TC458706 ACN458705:ACY458706 AMJ458705:AMU458706 AWF458705:AWQ458706 BGB458705:BGM458706 BPX458705:BQI458706 BZT458705:CAE458706 CJP458705:CKA458706 CTL458705:CTW458706 DDH458705:DDS458706 DND458705:DNO458706 DWZ458705:DXK458706 EGV458705:EHG458706 EQR458705:ERC458706 FAN458705:FAY458706 FKJ458705:FKU458706 FUF458705:FUQ458706 GEB458705:GEM458706 GNX458705:GOI458706 GXT458705:GYE458706 HHP458705:HIA458706 HRL458705:HRW458706 IBH458705:IBS458706 ILD458705:ILO458706 IUZ458705:IVK458706 JEV458705:JFG458706 JOR458705:JPC458706 JYN458705:JYY458706 KIJ458705:KIU458706 KSF458705:KSQ458706 LCB458705:LCM458706 LLX458705:LMI458706 LVT458705:LWE458706 MFP458705:MGA458706 MPL458705:MPW458706 MZH458705:MZS458706 NJD458705:NJO458706 NSZ458705:NTK458706 OCV458705:ODG458706 OMR458705:ONC458706 OWN458705:OWY458706 PGJ458705:PGU458706 PQF458705:PQQ458706 QAB458705:QAM458706 QJX458705:QKI458706 QTT458705:QUE458706 RDP458705:REA458706 RNL458705:RNW458706 RXH458705:RXS458706 SHD458705:SHO458706 SQZ458705:SRK458706 TAV458705:TBG458706 TKR458705:TLC458706 TUN458705:TUY458706 UEJ458705:UEU458706 UOF458705:UOQ458706 UYB458705:UYM458706 VHX458705:VII458706 VRT458705:VSE458706 WBP458705:WCA458706 WLL458705:WLW458706 WVH458705:WVS458706 IV524241:JG524242 SR524241:TC524242 ACN524241:ACY524242 AMJ524241:AMU524242 AWF524241:AWQ524242 BGB524241:BGM524242 BPX524241:BQI524242 BZT524241:CAE524242 CJP524241:CKA524242 CTL524241:CTW524242 DDH524241:DDS524242 DND524241:DNO524242 DWZ524241:DXK524242 EGV524241:EHG524242 EQR524241:ERC524242 FAN524241:FAY524242 FKJ524241:FKU524242 FUF524241:FUQ524242 GEB524241:GEM524242 GNX524241:GOI524242 GXT524241:GYE524242 HHP524241:HIA524242 HRL524241:HRW524242 IBH524241:IBS524242 ILD524241:ILO524242 IUZ524241:IVK524242 JEV524241:JFG524242 JOR524241:JPC524242 JYN524241:JYY524242 KIJ524241:KIU524242 KSF524241:KSQ524242 LCB524241:LCM524242 LLX524241:LMI524242 LVT524241:LWE524242 MFP524241:MGA524242 MPL524241:MPW524242 MZH524241:MZS524242 NJD524241:NJO524242 NSZ524241:NTK524242 OCV524241:ODG524242 OMR524241:ONC524242 OWN524241:OWY524242 PGJ524241:PGU524242 PQF524241:PQQ524242 QAB524241:QAM524242 QJX524241:QKI524242 QTT524241:QUE524242 RDP524241:REA524242 RNL524241:RNW524242 RXH524241:RXS524242 SHD524241:SHO524242 SQZ524241:SRK524242 TAV524241:TBG524242 TKR524241:TLC524242 TUN524241:TUY524242 UEJ524241:UEU524242 UOF524241:UOQ524242 UYB524241:UYM524242 VHX524241:VII524242 VRT524241:VSE524242 WBP524241:WCA524242 WLL524241:WLW524242 WVH524241:WVS524242 IV589777:JG589778 SR589777:TC589778 ACN589777:ACY589778 AMJ589777:AMU589778 AWF589777:AWQ589778 BGB589777:BGM589778 BPX589777:BQI589778 BZT589777:CAE589778 CJP589777:CKA589778 CTL589777:CTW589778 DDH589777:DDS589778 DND589777:DNO589778 DWZ589777:DXK589778 EGV589777:EHG589778 EQR589777:ERC589778 FAN589777:FAY589778 FKJ589777:FKU589778 FUF589777:FUQ589778 GEB589777:GEM589778 GNX589777:GOI589778 GXT589777:GYE589778 HHP589777:HIA589778 HRL589777:HRW589778 IBH589777:IBS589778 ILD589777:ILO589778 IUZ589777:IVK589778 JEV589777:JFG589778 JOR589777:JPC589778 JYN589777:JYY589778 KIJ589777:KIU589778 KSF589777:KSQ589778 LCB589777:LCM589778 LLX589777:LMI589778 LVT589777:LWE589778 MFP589777:MGA589778 MPL589777:MPW589778 MZH589777:MZS589778 NJD589777:NJO589778 NSZ589777:NTK589778 OCV589777:ODG589778 OMR589777:ONC589778 OWN589777:OWY589778 PGJ589777:PGU589778 PQF589777:PQQ589778 QAB589777:QAM589778 QJX589777:QKI589778 QTT589777:QUE589778 RDP589777:REA589778 RNL589777:RNW589778 RXH589777:RXS589778 SHD589777:SHO589778 SQZ589777:SRK589778 TAV589777:TBG589778 TKR589777:TLC589778 TUN589777:TUY589778 UEJ589777:UEU589778 UOF589777:UOQ589778 UYB589777:UYM589778 VHX589777:VII589778 VRT589777:VSE589778 WBP589777:WCA589778 WLL589777:WLW589778 WVH589777:WVS589778 IV655313:JG655314 SR655313:TC655314 ACN655313:ACY655314 AMJ655313:AMU655314 AWF655313:AWQ655314 BGB655313:BGM655314 BPX655313:BQI655314 BZT655313:CAE655314 CJP655313:CKA655314 CTL655313:CTW655314 DDH655313:DDS655314 DND655313:DNO655314 DWZ655313:DXK655314 EGV655313:EHG655314 EQR655313:ERC655314 FAN655313:FAY655314 FKJ655313:FKU655314 FUF655313:FUQ655314 GEB655313:GEM655314 GNX655313:GOI655314 GXT655313:GYE655314 HHP655313:HIA655314 HRL655313:HRW655314 IBH655313:IBS655314 ILD655313:ILO655314 IUZ655313:IVK655314 JEV655313:JFG655314 JOR655313:JPC655314 JYN655313:JYY655314 KIJ655313:KIU655314 KSF655313:KSQ655314 LCB655313:LCM655314 LLX655313:LMI655314 LVT655313:LWE655314 MFP655313:MGA655314 MPL655313:MPW655314 MZH655313:MZS655314 NJD655313:NJO655314 NSZ655313:NTK655314 OCV655313:ODG655314 OMR655313:ONC655314 OWN655313:OWY655314 PGJ655313:PGU655314 PQF655313:PQQ655314 QAB655313:QAM655314 QJX655313:QKI655314 QTT655313:QUE655314 RDP655313:REA655314 RNL655313:RNW655314 RXH655313:RXS655314 SHD655313:SHO655314 SQZ655313:SRK655314 TAV655313:TBG655314 TKR655313:TLC655314 TUN655313:TUY655314 UEJ655313:UEU655314 UOF655313:UOQ655314 UYB655313:UYM655314 VHX655313:VII655314 VRT655313:VSE655314 WBP655313:WCA655314 WLL655313:WLW655314 WVH655313:WVS655314 IV720849:JG720850 SR720849:TC720850 ACN720849:ACY720850 AMJ720849:AMU720850 AWF720849:AWQ720850 BGB720849:BGM720850 BPX720849:BQI720850 BZT720849:CAE720850 CJP720849:CKA720850 CTL720849:CTW720850 DDH720849:DDS720850 DND720849:DNO720850 DWZ720849:DXK720850 EGV720849:EHG720850 EQR720849:ERC720850 FAN720849:FAY720850 FKJ720849:FKU720850 FUF720849:FUQ720850 GEB720849:GEM720850 GNX720849:GOI720850 GXT720849:GYE720850 HHP720849:HIA720850 HRL720849:HRW720850 IBH720849:IBS720850 ILD720849:ILO720850 IUZ720849:IVK720850 JEV720849:JFG720850 JOR720849:JPC720850 JYN720849:JYY720850 KIJ720849:KIU720850 KSF720849:KSQ720850 LCB720849:LCM720850 LLX720849:LMI720850 LVT720849:LWE720850 MFP720849:MGA720850 MPL720849:MPW720850 MZH720849:MZS720850 NJD720849:NJO720850 NSZ720849:NTK720850 OCV720849:ODG720850 OMR720849:ONC720850 OWN720849:OWY720850 PGJ720849:PGU720850 PQF720849:PQQ720850 QAB720849:QAM720850 QJX720849:QKI720850 QTT720849:QUE720850 RDP720849:REA720850 RNL720849:RNW720850 RXH720849:RXS720850 SHD720849:SHO720850 SQZ720849:SRK720850 TAV720849:TBG720850 TKR720849:TLC720850 TUN720849:TUY720850 UEJ720849:UEU720850 UOF720849:UOQ720850 UYB720849:UYM720850 VHX720849:VII720850 VRT720849:VSE720850 WBP720849:WCA720850 WLL720849:WLW720850 WVH720849:WVS720850 IV786385:JG786386 SR786385:TC786386 ACN786385:ACY786386 AMJ786385:AMU786386 AWF786385:AWQ786386 BGB786385:BGM786386 BPX786385:BQI786386 BZT786385:CAE786386 CJP786385:CKA786386 CTL786385:CTW786386 DDH786385:DDS786386 DND786385:DNO786386 DWZ786385:DXK786386 EGV786385:EHG786386 EQR786385:ERC786386 FAN786385:FAY786386 FKJ786385:FKU786386 FUF786385:FUQ786386 GEB786385:GEM786386 GNX786385:GOI786386 GXT786385:GYE786386 HHP786385:HIA786386 HRL786385:HRW786386 IBH786385:IBS786386 ILD786385:ILO786386 IUZ786385:IVK786386 JEV786385:JFG786386 JOR786385:JPC786386 JYN786385:JYY786386 KIJ786385:KIU786386 KSF786385:KSQ786386 LCB786385:LCM786386 LLX786385:LMI786386 LVT786385:LWE786386 MFP786385:MGA786386 MPL786385:MPW786386 MZH786385:MZS786386 NJD786385:NJO786386 NSZ786385:NTK786386 OCV786385:ODG786386 OMR786385:ONC786386 OWN786385:OWY786386 PGJ786385:PGU786386 PQF786385:PQQ786386 QAB786385:QAM786386 QJX786385:QKI786386 QTT786385:QUE786386 RDP786385:REA786386 RNL786385:RNW786386 RXH786385:RXS786386 SHD786385:SHO786386 SQZ786385:SRK786386 TAV786385:TBG786386 TKR786385:TLC786386 TUN786385:TUY786386 UEJ786385:UEU786386 UOF786385:UOQ786386 UYB786385:UYM786386 VHX786385:VII786386 VRT786385:VSE786386 WBP786385:WCA786386 WLL786385:WLW786386 WVH786385:WVS786386 IV851921:JG851922 SR851921:TC851922 ACN851921:ACY851922 AMJ851921:AMU851922 AWF851921:AWQ851922 BGB851921:BGM851922 BPX851921:BQI851922 BZT851921:CAE851922 CJP851921:CKA851922 CTL851921:CTW851922 DDH851921:DDS851922 DND851921:DNO851922 DWZ851921:DXK851922 EGV851921:EHG851922 EQR851921:ERC851922 FAN851921:FAY851922 FKJ851921:FKU851922 FUF851921:FUQ851922 GEB851921:GEM851922 GNX851921:GOI851922 GXT851921:GYE851922 HHP851921:HIA851922 HRL851921:HRW851922 IBH851921:IBS851922 ILD851921:ILO851922 IUZ851921:IVK851922 JEV851921:JFG851922 JOR851921:JPC851922 JYN851921:JYY851922 KIJ851921:KIU851922 KSF851921:KSQ851922 LCB851921:LCM851922 LLX851921:LMI851922 LVT851921:LWE851922 MFP851921:MGA851922 MPL851921:MPW851922 MZH851921:MZS851922 NJD851921:NJO851922 NSZ851921:NTK851922 OCV851921:ODG851922 OMR851921:ONC851922 OWN851921:OWY851922 PGJ851921:PGU851922 PQF851921:PQQ851922 QAB851921:QAM851922 QJX851921:QKI851922 QTT851921:QUE851922 RDP851921:REA851922 RNL851921:RNW851922 RXH851921:RXS851922 SHD851921:SHO851922 SQZ851921:SRK851922 TAV851921:TBG851922 TKR851921:TLC851922 TUN851921:TUY851922 UEJ851921:UEU851922 UOF851921:UOQ851922 UYB851921:UYM851922 VHX851921:VII851922 VRT851921:VSE851922 WBP851921:WCA851922 WLL851921:WLW851922 WVH851921:WVS851922 IV917457:JG917458 SR917457:TC917458 ACN917457:ACY917458 AMJ917457:AMU917458 AWF917457:AWQ917458 BGB917457:BGM917458 BPX917457:BQI917458 BZT917457:CAE917458 CJP917457:CKA917458 CTL917457:CTW917458 DDH917457:DDS917458 DND917457:DNO917458 DWZ917457:DXK917458 EGV917457:EHG917458 EQR917457:ERC917458 FAN917457:FAY917458 FKJ917457:FKU917458 FUF917457:FUQ917458 GEB917457:GEM917458 GNX917457:GOI917458 GXT917457:GYE917458 HHP917457:HIA917458 HRL917457:HRW917458 IBH917457:IBS917458 ILD917457:ILO917458 IUZ917457:IVK917458 JEV917457:JFG917458 JOR917457:JPC917458 JYN917457:JYY917458 KIJ917457:KIU917458 KSF917457:KSQ917458 LCB917457:LCM917458 LLX917457:LMI917458 LVT917457:LWE917458 MFP917457:MGA917458 MPL917457:MPW917458 MZH917457:MZS917458 NJD917457:NJO917458 NSZ917457:NTK917458 OCV917457:ODG917458 OMR917457:ONC917458 OWN917457:OWY917458 PGJ917457:PGU917458 PQF917457:PQQ917458 QAB917457:QAM917458 QJX917457:QKI917458 QTT917457:QUE917458 RDP917457:REA917458 RNL917457:RNW917458 RXH917457:RXS917458 SHD917457:SHO917458 SQZ917457:SRK917458 TAV917457:TBG917458 TKR917457:TLC917458 TUN917457:TUY917458 UEJ917457:UEU917458 UOF917457:UOQ917458 UYB917457:UYM917458 VHX917457:VII917458 VRT917457:VSE917458 WBP917457:WCA917458 WLL917457:WLW917458 WVH917457:WVS917458 IV982993:JG982994 SR982993:TC982994 ACN982993:ACY982994 AMJ982993:AMU982994 AWF982993:AWQ982994 BGB982993:BGM982994 BPX982993:BQI982994 BZT982993:CAE982994 CJP982993:CKA982994 CTL982993:CTW982994 DDH982993:DDS982994 DND982993:DNO982994 DWZ982993:DXK982994 EGV982993:EHG982994 EQR982993:ERC982994 FAN982993:FAY982994 FKJ982993:FKU982994 FUF982993:FUQ982994 GEB982993:GEM982994 GNX982993:GOI982994 GXT982993:GYE982994 HHP982993:HIA982994 HRL982993:HRW982994 IBH982993:IBS982994 ILD982993:ILO982994 IUZ982993:IVK982994 JEV982993:JFG982994 JOR982993:JPC982994 JYN982993:JYY982994 KIJ982993:KIU982994 KSF982993:KSQ982994 LCB982993:LCM982994 LLX982993:LMI982994 LVT982993:LWE982994 MFP982993:MGA982994 MPL982993:MPW982994 MZH982993:MZS982994 NJD982993:NJO982994 NSZ982993:NTK982994 OCV982993:ODG982994 OMR982993:ONC982994 OWN982993:OWY982994 PGJ982993:PGU982994 PQF982993:PQQ982994 QAB982993:QAM982994 QJX982993:QKI982994 QTT982993:QUE982994 RDP982993:REA982994 RNL982993:RNW982994 RXH982993:RXS982994 SHD982993:SHO982994 SQZ982993:SRK982994 TAV982993:TBG982994 TKR982993:TLC982994 TUN982993:TUY982994 UEJ982993:UEU982994 UOF982993:UOQ982994 UYB982993:UYM982994 VHX982993:VII982994 VRT982993:VSE982994 WBP982993:WCA982994 WLL982993:WLW982994 WVH982993:WVS982994 IV65484:JG65487 SR65484:TC65487 ACN65484:ACY65487 AMJ65484:AMU65487 AWF65484:AWQ65487 BGB65484:BGM65487 BPX65484:BQI65487 BZT65484:CAE65487 CJP65484:CKA65487 CTL65484:CTW65487 DDH65484:DDS65487 DND65484:DNO65487 DWZ65484:DXK65487 EGV65484:EHG65487 EQR65484:ERC65487 FAN65484:FAY65487 FKJ65484:FKU65487 FUF65484:FUQ65487 GEB65484:GEM65487 GNX65484:GOI65487 GXT65484:GYE65487 HHP65484:HIA65487 HRL65484:HRW65487 IBH65484:IBS65487 ILD65484:ILO65487 IUZ65484:IVK65487 JEV65484:JFG65487 JOR65484:JPC65487 JYN65484:JYY65487 KIJ65484:KIU65487 KSF65484:KSQ65487 LCB65484:LCM65487 LLX65484:LMI65487 LVT65484:LWE65487 MFP65484:MGA65487 MPL65484:MPW65487 MZH65484:MZS65487 NJD65484:NJO65487 NSZ65484:NTK65487 OCV65484:ODG65487 OMR65484:ONC65487 OWN65484:OWY65487 PGJ65484:PGU65487 PQF65484:PQQ65487 QAB65484:QAM65487 QJX65484:QKI65487 QTT65484:QUE65487 RDP65484:REA65487 RNL65484:RNW65487 RXH65484:RXS65487 SHD65484:SHO65487 SQZ65484:SRK65487 TAV65484:TBG65487 TKR65484:TLC65487 TUN65484:TUY65487 UEJ65484:UEU65487 UOF65484:UOQ65487 UYB65484:UYM65487 VHX65484:VII65487 VRT65484:VSE65487 WBP65484:WCA65487 WLL65484:WLW65487 WVH65484:WVS65487 IV131020:JG131023 SR131020:TC131023 ACN131020:ACY131023 AMJ131020:AMU131023 AWF131020:AWQ131023 BGB131020:BGM131023 BPX131020:BQI131023 BZT131020:CAE131023 CJP131020:CKA131023 CTL131020:CTW131023 DDH131020:DDS131023 DND131020:DNO131023 DWZ131020:DXK131023 EGV131020:EHG131023 EQR131020:ERC131023 FAN131020:FAY131023 FKJ131020:FKU131023 FUF131020:FUQ131023 GEB131020:GEM131023 GNX131020:GOI131023 GXT131020:GYE131023 HHP131020:HIA131023 HRL131020:HRW131023 IBH131020:IBS131023 ILD131020:ILO131023 IUZ131020:IVK131023 JEV131020:JFG131023 JOR131020:JPC131023 JYN131020:JYY131023 KIJ131020:KIU131023 KSF131020:KSQ131023 LCB131020:LCM131023 LLX131020:LMI131023 LVT131020:LWE131023 MFP131020:MGA131023 MPL131020:MPW131023 MZH131020:MZS131023 NJD131020:NJO131023 NSZ131020:NTK131023 OCV131020:ODG131023 OMR131020:ONC131023 OWN131020:OWY131023 PGJ131020:PGU131023 PQF131020:PQQ131023 QAB131020:QAM131023 QJX131020:QKI131023 QTT131020:QUE131023 RDP131020:REA131023 RNL131020:RNW131023 RXH131020:RXS131023 SHD131020:SHO131023 SQZ131020:SRK131023 TAV131020:TBG131023 TKR131020:TLC131023 TUN131020:TUY131023 UEJ131020:UEU131023 UOF131020:UOQ131023 UYB131020:UYM131023 VHX131020:VII131023 VRT131020:VSE131023 WBP131020:WCA131023 WLL131020:WLW131023 WVH131020:WVS131023 IV196556:JG196559 SR196556:TC196559 ACN196556:ACY196559 AMJ196556:AMU196559 AWF196556:AWQ196559 BGB196556:BGM196559 BPX196556:BQI196559 BZT196556:CAE196559 CJP196556:CKA196559 CTL196556:CTW196559 DDH196556:DDS196559 DND196556:DNO196559 DWZ196556:DXK196559 EGV196556:EHG196559 EQR196556:ERC196559 FAN196556:FAY196559 FKJ196556:FKU196559 FUF196556:FUQ196559 GEB196556:GEM196559 GNX196556:GOI196559 GXT196556:GYE196559 HHP196556:HIA196559 HRL196556:HRW196559 IBH196556:IBS196559 ILD196556:ILO196559 IUZ196556:IVK196559 JEV196556:JFG196559 JOR196556:JPC196559 JYN196556:JYY196559 KIJ196556:KIU196559 KSF196556:KSQ196559 LCB196556:LCM196559 LLX196556:LMI196559 LVT196556:LWE196559 MFP196556:MGA196559 MPL196556:MPW196559 MZH196556:MZS196559 NJD196556:NJO196559 NSZ196556:NTK196559 OCV196556:ODG196559 OMR196556:ONC196559 OWN196556:OWY196559 PGJ196556:PGU196559 PQF196556:PQQ196559 QAB196556:QAM196559 QJX196556:QKI196559 QTT196556:QUE196559 RDP196556:REA196559 RNL196556:RNW196559 RXH196556:RXS196559 SHD196556:SHO196559 SQZ196556:SRK196559 TAV196556:TBG196559 TKR196556:TLC196559 TUN196556:TUY196559 UEJ196556:UEU196559 UOF196556:UOQ196559 UYB196556:UYM196559 VHX196556:VII196559 VRT196556:VSE196559 WBP196556:WCA196559 WLL196556:WLW196559 WVH196556:WVS196559 IV262092:JG262095 SR262092:TC262095 ACN262092:ACY262095 AMJ262092:AMU262095 AWF262092:AWQ262095 BGB262092:BGM262095 BPX262092:BQI262095 BZT262092:CAE262095 CJP262092:CKA262095 CTL262092:CTW262095 DDH262092:DDS262095 DND262092:DNO262095 DWZ262092:DXK262095 EGV262092:EHG262095 EQR262092:ERC262095 FAN262092:FAY262095 FKJ262092:FKU262095 FUF262092:FUQ262095 GEB262092:GEM262095 GNX262092:GOI262095 GXT262092:GYE262095 HHP262092:HIA262095 HRL262092:HRW262095 IBH262092:IBS262095 ILD262092:ILO262095 IUZ262092:IVK262095 JEV262092:JFG262095 JOR262092:JPC262095 JYN262092:JYY262095 KIJ262092:KIU262095 KSF262092:KSQ262095 LCB262092:LCM262095 LLX262092:LMI262095 LVT262092:LWE262095 MFP262092:MGA262095 MPL262092:MPW262095 MZH262092:MZS262095 NJD262092:NJO262095 NSZ262092:NTK262095 OCV262092:ODG262095 OMR262092:ONC262095 OWN262092:OWY262095 PGJ262092:PGU262095 PQF262092:PQQ262095 QAB262092:QAM262095 QJX262092:QKI262095 QTT262092:QUE262095 RDP262092:REA262095 RNL262092:RNW262095 RXH262092:RXS262095 SHD262092:SHO262095 SQZ262092:SRK262095 TAV262092:TBG262095 TKR262092:TLC262095 TUN262092:TUY262095 UEJ262092:UEU262095 UOF262092:UOQ262095 UYB262092:UYM262095 VHX262092:VII262095 VRT262092:VSE262095 WBP262092:WCA262095 WLL262092:WLW262095 WVH262092:WVS262095 IV327628:JG327631 SR327628:TC327631 ACN327628:ACY327631 AMJ327628:AMU327631 AWF327628:AWQ327631 BGB327628:BGM327631 BPX327628:BQI327631 BZT327628:CAE327631 CJP327628:CKA327631 CTL327628:CTW327631 DDH327628:DDS327631 DND327628:DNO327631 DWZ327628:DXK327631 EGV327628:EHG327631 EQR327628:ERC327631 FAN327628:FAY327631 FKJ327628:FKU327631 FUF327628:FUQ327631 GEB327628:GEM327631 GNX327628:GOI327631 GXT327628:GYE327631 HHP327628:HIA327631 HRL327628:HRW327631 IBH327628:IBS327631 ILD327628:ILO327631 IUZ327628:IVK327631 JEV327628:JFG327631 JOR327628:JPC327631 JYN327628:JYY327631 KIJ327628:KIU327631 KSF327628:KSQ327631 LCB327628:LCM327631 LLX327628:LMI327631 LVT327628:LWE327631 MFP327628:MGA327631 MPL327628:MPW327631 MZH327628:MZS327631 NJD327628:NJO327631 NSZ327628:NTK327631 OCV327628:ODG327631 OMR327628:ONC327631 OWN327628:OWY327631 PGJ327628:PGU327631 PQF327628:PQQ327631 QAB327628:QAM327631 QJX327628:QKI327631 QTT327628:QUE327631 RDP327628:REA327631 RNL327628:RNW327631 RXH327628:RXS327631 SHD327628:SHO327631 SQZ327628:SRK327631 TAV327628:TBG327631 TKR327628:TLC327631 TUN327628:TUY327631 UEJ327628:UEU327631 UOF327628:UOQ327631 UYB327628:UYM327631 VHX327628:VII327631 VRT327628:VSE327631 WBP327628:WCA327631 WLL327628:WLW327631 WVH327628:WVS327631 IV393164:JG393167 SR393164:TC393167 ACN393164:ACY393167 AMJ393164:AMU393167 AWF393164:AWQ393167 BGB393164:BGM393167 BPX393164:BQI393167 BZT393164:CAE393167 CJP393164:CKA393167 CTL393164:CTW393167 DDH393164:DDS393167 DND393164:DNO393167 DWZ393164:DXK393167 EGV393164:EHG393167 EQR393164:ERC393167 FAN393164:FAY393167 FKJ393164:FKU393167 FUF393164:FUQ393167 GEB393164:GEM393167 GNX393164:GOI393167 GXT393164:GYE393167 HHP393164:HIA393167 HRL393164:HRW393167 IBH393164:IBS393167 ILD393164:ILO393167 IUZ393164:IVK393167 JEV393164:JFG393167 JOR393164:JPC393167 JYN393164:JYY393167 KIJ393164:KIU393167 KSF393164:KSQ393167 LCB393164:LCM393167 LLX393164:LMI393167 LVT393164:LWE393167 MFP393164:MGA393167 MPL393164:MPW393167 MZH393164:MZS393167 NJD393164:NJO393167 NSZ393164:NTK393167 OCV393164:ODG393167 OMR393164:ONC393167 OWN393164:OWY393167 PGJ393164:PGU393167 PQF393164:PQQ393167 QAB393164:QAM393167 QJX393164:QKI393167 QTT393164:QUE393167 RDP393164:REA393167 RNL393164:RNW393167 RXH393164:RXS393167 SHD393164:SHO393167 SQZ393164:SRK393167 TAV393164:TBG393167 TKR393164:TLC393167 TUN393164:TUY393167 UEJ393164:UEU393167 UOF393164:UOQ393167 UYB393164:UYM393167 VHX393164:VII393167 VRT393164:VSE393167 WBP393164:WCA393167 WLL393164:WLW393167 WVH393164:WVS393167 IV458700:JG458703 SR458700:TC458703 ACN458700:ACY458703 AMJ458700:AMU458703 AWF458700:AWQ458703 BGB458700:BGM458703 BPX458700:BQI458703 BZT458700:CAE458703 CJP458700:CKA458703 CTL458700:CTW458703 DDH458700:DDS458703 DND458700:DNO458703 DWZ458700:DXK458703 EGV458700:EHG458703 EQR458700:ERC458703 FAN458700:FAY458703 FKJ458700:FKU458703 FUF458700:FUQ458703 GEB458700:GEM458703 GNX458700:GOI458703 GXT458700:GYE458703 HHP458700:HIA458703 HRL458700:HRW458703 IBH458700:IBS458703 ILD458700:ILO458703 IUZ458700:IVK458703 JEV458700:JFG458703 JOR458700:JPC458703 JYN458700:JYY458703 KIJ458700:KIU458703 KSF458700:KSQ458703 LCB458700:LCM458703 LLX458700:LMI458703 LVT458700:LWE458703 MFP458700:MGA458703 MPL458700:MPW458703 MZH458700:MZS458703 NJD458700:NJO458703 NSZ458700:NTK458703 OCV458700:ODG458703 OMR458700:ONC458703 OWN458700:OWY458703 PGJ458700:PGU458703 PQF458700:PQQ458703 QAB458700:QAM458703 QJX458700:QKI458703 QTT458700:QUE458703 RDP458700:REA458703 RNL458700:RNW458703 RXH458700:RXS458703 SHD458700:SHO458703 SQZ458700:SRK458703 TAV458700:TBG458703 TKR458700:TLC458703 TUN458700:TUY458703 UEJ458700:UEU458703 UOF458700:UOQ458703 UYB458700:UYM458703 VHX458700:VII458703 VRT458700:VSE458703 WBP458700:WCA458703 WLL458700:WLW458703 WVH458700:WVS458703 IV524236:JG524239 SR524236:TC524239 ACN524236:ACY524239 AMJ524236:AMU524239 AWF524236:AWQ524239 BGB524236:BGM524239 BPX524236:BQI524239 BZT524236:CAE524239 CJP524236:CKA524239 CTL524236:CTW524239 DDH524236:DDS524239 DND524236:DNO524239 DWZ524236:DXK524239 EGV524236:EHG524239 EQR524236:ERC524239 FAN524236:FAY524239 FKJ524236:FKU524239 FUF524236:FUQ524239 GEB524236:GEM524239 GNX524236:GOI524239 GXT524236:GYE524239 HHP524236:HIA524239 HRL524236:HRW524239 IBH524236:IBS524239 ILD524236:ILO524239 IUZ524236:IVK524239 JEV524236:JFG524239 JOR524236:JPC524239 JYN524236:JYY524239 KIJ524236:KIU524239 KSF524236:KSQ524239 LCB524236:LCM524239 LLX524236:LMI524239 LVT524236:LWE524239 MFP524236:MGA524239 MPL524236:MPW524239 MZH524236:MZS524239 NJD524236:NJO524239 NSZ524236:NTK524239 OCV524236:ODG524239 OMR524236:ONC524239 OWN524236:OWY524239 PGJ524236:PGU524239 PQF524236:PQQ524239 QAB524236:QAM524239 QJX524236:QKI524239 QTT524236:QUE524239 RDP524236:REA524239 RNL524236:RNW524239 RXH524236:RXS524239 SHD524236:SHO524239 SQZ524236:SRK524239 TAV524236:TBG524239 TKR524236:TLC524239 TUN524236:TUY524239 UEJ524236:UEU524239 UOF524236:UOQ524239 UYB524236:UYM524239 VHX524236:VII524239 VRT524236:VSE524239 WBP524236:WCA524239 WLL524236:WLW524239 WVH524236:WVS524239 IV589772:JG589775 SR589772:TC589775 ACN589772:ACY589775 AMJ589772:AMU589775 AWF589772:AWQ589775 BGB589772:BGM589775 BPX589772:BQI589775 BZT589772:CAE589775 CJP589772:CKA589775 CTL589772:CTW589775 DDH589772:DDS589775 DND589772:DNO589775 DWZ589772:DXK589775 EGV589772:EHG589775 EQR589772:ERC589775 FAN589772:FAY589775 FKJ589772:FKU589775 FUF589772:FUQ589775 GEB589772:GEM589775 GNX589772:GOI589775 GXT589772:GYE589775 HHP589772:HIA589775 HRL589772:HRW589775 IBH589772:IBS589775 ILD589772:ILO589775 IUZ589772:IVK589775 JEV589772:JFG589775 JOR589772:JPC589775 JYN589772:JYY589775 KIJ589772:KIU589775 KSF589772:KSQ589775 LCB589772:LCM589775 LLX589772:LMI589775 LVT589772:LWE589775 MFP589772:MGA589775 MPL589772:MPW589775 MZH589772:MZS589775 NJD589772:NJO589775 NSZ589772:NTK589775 OCV589772:ODG589775 OMR589772:ONC589775 OWN589772:OWY589775 PGJ589772:PGU589775 PQF589772:PQQ589775 QAB589772:QAM589775 QJX589772:QKI589775 QTT589772:QUE589775 RDP589772:REA589775 RNL589772:RNW589775 RXH589772:RXS589775 SHD589772:SHO589775 SQZ589772:SRK589775 TAV589772:TBG589775 TKR589772:TLC589775 TUN589772:TUY589775 UEJ589772:UEU589775 UOF589772:UOQ589775 UYB589772:UYM589775 VHX589772:VII589775 VRT589772:VSE589775 WBP589772:WCA589775 WLL589772:WLW589775 WVH589772:WVS589775 IV655308:JG655311 SR655308:TC655311 ACN655308:ACY655311 AMJ655308:AMU655311 AWF655308:AWQ655311 BGB655308:BGM655311 BPX655308:BQI655311 BZT655308:CAE655311 CJP655308:CKA655311 CTL655308:CTW655311 DDH655308:DDS655311 DND655308:DNO655311 DWZ655308:DXK655311 EGV655308:EHG655311 EQR655308:ERC655311 FAN655308:FAY655311 FKJ655308:FKU655311 FUF655308:FUQ655311 GEB655308:GEM655311 GNX655308:GOI655311 GXT655308:GYE655311 HHP655308:HIA655311 HRL655308:HRW655311 IBH655308:IBS655311 ILD655308:ILO655311 IUZ655308:IVK655311 JEV655308:JFG655311 JOR655308:JPC655311 JYN655308:JYY655311 KIJ655308:KIU655311 KSF655308:KSQ655311 LCB655308:LCM655311 LLX655308:LMI655311 LVT655308:LWE655311 MFP655308:MGA655311 MPL655308:MPW655311 MZH655308:MZS655311 NJD655308:NJO655311 NSZ655308:NTK655311 OCV655308:ODG655311 OMR655308:ONC655311 OWN655308:OWY655311 PGJ655308:PGU655311 PQF655308:PQQ655311 QAB655308:QAM655311 QJX655308:QKI655311 QTT655308:QUE655311 RDP655308:REA655311 RNL655308:RNW655311 RXH655308:RXS655311 SHD655308:SHO655311 SQZ655308:SRK655311 TAV655308:TBG655311 TKR655308:TLC655311 TUN655308:TUY655311 UEJ655308:UEU655311 UOF655308:UOQ655311 UYB655308:UYM655311 VHX655308:VII655311 VRT655308:VSE655311 WBP655308:WCA655311 WLL655308:WLW655311 WVH655308:WVS655311 IV720844:JG720847 SR720844:TC720847 ACN720844:ACY720847 AMJ720844:AMU720847 AWF720844:AWQ720847 BGB720844:BGM720847 BPX720844:BQI720847 BZT720844:CAE720847 CJP720844:CKA720847 CTL720844:CTW720847 DDH720844:DDS720847 DND720844:DNO720847 DWZ720844:DXK720847 EGV720844:EHG720847 EQR720844:ERC720847 FAN720844:FAY720847 FKJ720844:FKU720847 FUF720844:FUQ720847 GEB720844:GEM720847 GNX720844:GOI720847 GXT720844:GYE720847 HHP720844:HIA720847 HRL720844:HRW720847 IBH720844:IBS720847 ILD720844:ILO720847 IUZ720844:IVK720847 JEV720844:JFG720847 JOR720844:JPC720847 JYN720844:JYY720847 KIJ720844:KIU720847 KSF720844:KSQ720847 LCB720844:LCM720847 LLX720844:LMI720847 LVT720844:LWE720847 MFP720844:MGA720847 MPL720844:MPW720847 MZH720844:MZS720847 NJD720844:NJO720847 NSZ720844:NTK720847 OCV720844:ODG720847 OMR720844:ONC720847 OWN720844:OWY720847 PGJ720844:PGU720847 PQF720844:PQQ720847 QAB720844:QAM720847 QJX720844:QKI720847 QTT720844:QUE720847 RDP720844:REA720847 RNL720844:RNW720847 RXH720844:RXS720847 SHD720844:SHO720847 SQZ720844:SRK720847 TAV720844:TBG720847 TKR720844:TLC720847 TUN720844:TUY720847 UEJ720844:UEU720847 UOF720844:UOQ720847 UYB720844:UYM720847 VHX720844:VII720847 VRT720844:VSE720847 WBP720844:WCA720847 WLL720844:WLW720847 WVH720844:WVS720847 IV786380:JG786383 SR786380:TC786383 ACN786380:ACY786383 AMJ786380:AMU786383 AWF786380:AWQ786383 BGB786380:BGM786383 BPX786380:BQI786383 BZT786380:CAE786383 CJP786380:CKA786383 CTL786380:CTW786383 DDH786380:DDS786383 DND786380:DNO786383 DWZ786380:DXK786383 EGV786380:EHG786383 EQR786380:ERC786383 FAN786380:FAY786383 FKJ786380:FKU786383 FUF786380:FUQ786383 GEB786380:GEM786383 GNX786380:GOI786383 GXT786380:GYE786383 HHP786380:HIA786383 HRL786380:HRW786383 IBH786380:IBS786383 ILD786380:ILO786383 IUZ786380:IVK786383 JEV786380:JFG786383 JOR786380:JPC786383 JYN786380:JYY786383 KIJ786380:KIU786383 KSF786380:KSQ786383 LCB786380:LCM786383 LLX786380:LMI786383 LVT786380:LWE786383 MFP786380:MGA786383 MPL786380:MPW786383 MZH786380:MZS786383 NJD786380:NJO786383 NSZ786380:NTK786383 OCV786380:ODG786383 OMR786380:ONC786383 OWN786380:OWY786383 PGJ786380:PGU786383 PQF786380:PQQ786383 QAB786380:QAM786383 QJX786380:QKI786383 QTT786380:QUE786383 RDP786380:REA786383 RNL786380:RNW786383 RXH786380:RXS786383 SHD786380:SHO786383 SQZ786380:SRK786383 TAV786380:TBG786383 TKR786380:TLC786383 TUN786380:TUY786383 UEJ786380:UEU786383 UOF786380:UOQ786383 UYB786380:UYM786383 VHX786380:VII786383 VRT786380:VSE786383 WBP786380:WCA786383 WLL786380:WLW786383 WVH786380:WVS786383 IV851916:JG851919 SR851916:TC851919 ACN851916:ACY851919 AMJ851916:AMU851919 AWF851916:AWQ851919 BGB851916:BGM851919 BPX851916:BQI851919 BZT851916:CAE851919 CJP851916:CKA851919 CTL851916:CTW851919 DDH851916:DDS851919 DND851916:DNO851919 DWZ851916:DXK851919 EGV851916:EHG851919 EQR851916:ERC851919 FAN851916:FAY851919 FKJ851916:FKU851919 FUF851916:FUQ851919 GEB851916:GEM851919 GNX851916:GOI851919 GXT851916:GYE851919 HHP851916:HIA851919 HRL851916:HRW851919 IBH851916:IBS851919 ILD851916:ILO851919 IUZ851916:IVK851919 JEV851916:JFG851919 JOR851916:JPC851919 JYN851916:JYY851919 KIJ851916:KIU851919 KSF851916:KSQ851919 LCB851916:LCM851919 LLX851916:LMI851919 LVT851916:LWE851919 MFP851916:MGA851919 MPL851916:MPW851919 MZH851916:MZS851919 NJD851916:NJO851919 NSZ851916:NTK851919 OCV851916:ODG851919 OMR851916:ONC851919 OWN851916:OWY851919 PGJ851916:PGU851919 PQF851916:PQQ851919 QAB851916:QAM851919 QJX851916:QKI851919 QTT851916:QUE851919 RDP851916:REA851919 RNL851916:RNW851919 RXH851916:RXS851919 SHD851916:SHO851919 SQZ851916:SRK851919 TAV851916:TBG851919 TKR851916:TLC851919 TUN851916:TUY851919 UEJ851916:UEU851919 UOF851916:UOQ851919 UYB851916:UYM851919 VHX851916:VII851919 VRT851916:VSE851919 WBP851916:WCA851919 WLL851916:WLW851919 WVH851916:WVS851919 IV917452:JG917455 SR917452:TC917455 ACN917452:ACY917455 AMJ917452:AMU917455 AWF917452:AWQ917455 BGB917452:BGM917455 BPX917452:BQI917455 BZT917452:CAE917455 CJP917452:CKA917455 CTL917452:CTW917455 DDH917452:DDS917455 DND917452:DNO917455 DWZ917452:DXK917455 EGV917452:EHG917455 EQR917452:ERC917455 FAN917452:FAY917455 FKJ917452:FKU917455 FUF917452:FUQ917455 GEB917452:GEM917455 GNX917452:GOI917455 GXT917452:GYE917455 HHP917452:HIA917455 HRL917452:HRW917455 IBH917452:IBS917455 ILD917452:ILO917455 IUZ917452:IVK917455 JEV917452:JFG917455 JOR917452:JPC917455 JYN917452:JYY917455 KIJ917452:KIU917455 KSF917452:KSQ917455 LCB917452:LCM917455 LLX917452:LMI917455 LVT917452:LWE917455 MFP917452:MGA917455 MPL917452:MPW917455 MZH917452:MZS917455 NJD917452:NJO917455 NSZ917452:NTK917455 OCV917452:ODG917455 OMR917452:ONC917455 OWN917452:OWY917455 PGJ917452:PGU917455 PQF917452:PQQ917455 QAB917452:QAM917455 QJX917452:QKI917455 QTT917452:QUE917455 RDP917452:REA917455 RNL917452:RNW917455 RXH917452:RXS917455 SHD917452:SHO917455 SQZ917452:SRK917455 TAV917452:TBG917455 TKR917452:TLC917455 TUN917452:TUY917455 UEJ917452:UEU917455 UOF917452:UOQ917455 UYB917452:UYM917455 VHX917452:VII917455 VRT917452:VSE917455 WBP917452:WCA917455 WLL917452:WLW917455 WVH917452:WVS917455 IV982988:JG982991 SR982988:TC982991 ACN982988:ACY982991 AMJ982988:AMU982991 AWF982988:AWQ982991 BGB982988:BGM982991 BPX982988:BQI982991 BZT982988:CAE982991 CJP982988:CKA982991 CTL982988:CTW982991 DDH982988:DDS982991 DND982988:DNO982991 DWZ982988:DXK982991 EGV982988:EHG982991 EQR982988:ERC982991 FAN982988:FAY982991 FKJ982988:FKU982991 FUF982988:FUQ982991 GEB982988:GEM982991 GNX982988:GOI982991 GXT982988:GYE982991 HHP982988:HIA982991 HRL982988:HRW982991 IBH982988:IBS982991 ILD982988:ILO982991 IUZ982988:IVK982991 JEV982988:JFG982991 JOR982988:JPC982991 JYN982988:JYY982991 KIJ982988:KIU982991 KSF982988:KSQ982991 LCB982988:LCM982991 LLX982988:LMI982991 LVT982988:LWE982991 MFP982988:MGA982991 MPL982988:MPW982991 MZH982988:MZS982991 NJD982988:NJO982991 NSZ982988:NTK982991 OCV982988:ODG982991 OMR982988:ONC982991 OWN982988:OWY982991 PGJ982988:PGU982991 PQF982988:PQQ982991 QAB982988:QAM982991 QJX982988:QKI982991 QTT982988:QUE982991 RDP982988:REA982991 RNL982988:RNW982991 RXH982988:RXS982991 SHD982988:SHO982991 SQZ982988:SRK982991 TAV982988:TBG982991 TKR982988:TLC982991 TUN982988:TUY982991 UEJ982988:UEU982991 UOF982988:UOQ982991 UYB982988:UYM982991 VHX982988:VII982991 VRT982988:VSE982991 WBP982988:WCA982991 WLL982988:WLW982991 WVH982988:WVS982991 II65489:IT65490 SE65489:SP65490 ACA65489:ACL65490 ALW65489:AMH65490 AVS65489:AWD65490 BFO65489:BFZ65490 BPK65489:BPV65490 BZG65489:BZR65490 CJC65489:CJN65490 CSY65489:CTJ65490 DCU65489:DDF65490 DMQ65489:DNB65490 DWM65489:DWX65490 EGI65489:EGT65490 EQE65489:EQP65490 FAA65489:FAL65490 FJW65489:FKH65490 FTS65489:FUD65490 GDO65489:GDZ65490 GNK65489:GNV65490 GXG65489:GXR65490 HHC65489:HHN65490 HQY65489:HRJ65490 IAU65489:IBF65490 IKQ65489:ILB65490 IUM65489:IUX65490 JEI65489:JET65490 JOE65489:JOP65490 JYA65489:JYL65490 KHW65489:KIH65490 KRS65489:KSD65490 LBO65489:LBZ65490 LLK65489:LLV65490 LVG65489:LVR65490 MFC65489:MFN65490 MOY65489:MPJ65490 MYU65489:MZF65490 NIQ65489:NJB65490 NSM65489:NSX65490 OCI65489:OCT65490 OME65489:OMP65490 OWA65489:OWL65490 PFW65489:PGH65490 PPS65489:PQD65490 PZO65489:PZZ65490 QJK65489:QJV65490 QTG65489:QTR65490 RDC65489:RDN65490 RMY65489:RNJ65490 RWU65489:RXF65490 SGQ65489:SHB65490 SQM65489:SQX65490 TAI65489:TAT65490 TKE65489:TKP65490 TUA65489:TUL65490 UDW65489:UEH65490 UNS65489:UOD65490 UXO65489:UXZ65490 VHK65489:VHV65490 VRG65489:VRR65490 WBC65489:WBN65490 WKY65489:WLJ65490 WUU65489:WVF65490 II131025:IT131026 SE131025:SP131026 ACA131025:ACL131026 ALW131025:AMH131026 AVS131025:AWD131026 BFO131025:BFZ131026 BPK131025:BPV131026 BZG131025:BZR131026 CJC131025:CJN131026 CSY131025:CTJ131026 DCU131025:DDF131026 DMQ131025:DNB131026 DWM131025:DWX131026 EGI131025:EGT131026 EQE131025:EQP131026 FAA131025:FAL131026 FJW131025:FKH131026 FTS131025:FUD131026 GDO131025:GDZ131026 GNK131025:GNV131026 GXG131025:GXR131026 HHC131025:HHN131026 HQY131025:HRJ131026 IAU131025:IBF131026 IKQ131025:ILB131026 IUM131025:IUX131026 JEI131025:JET131026 JOE131025:JOP131026 JYA131025:JYL131026 KHW131025:KIH131026 KRS131025:KSD131026 LBO131025:LBZ131026 LLK131025:LLV131026 LVG131025:LVR131026 MFC131025:MFN131026 MOY131025:MPJ131026 MYU131025:MZF131026 NIQ131025:NJB131026 NSM131025:NSX131026 OCI131025:OCT131026 OME131025:OMP131026 OWA131025:OWL131026 PFW131025:PGH131026 PPS131025:PQD131026 PZO131025:PZZ131026 QJK131025:QJV131026 QTG131025:QTR131026 RDC131025:RDN131026 RMY131025:RNJ131026 RWU131025:RXF131026 SGQ131025:SHB131026 SQM131025:SQX131026 TAI131025:TAT131026 TKE131025:TKP131026 TUA131025:TUL131026 UDW131025:UEH131026 UNS131025:UOD131026 UXO131025:UXZ131026 VHK131025:VHV131026 VRG131025:VRR131026 WBC131025:WBN131026 WKY131025:WLJ131026 WUU131025:WVF131026 II196561:IT196562 SE196561:SP196562 ACA196561:ACL196562 ALW196561:AMH196562 AVS196561:AWD196562 BFO196561:BFZ196562 BPK196561:BPV196562 BZG196561:BZR196562 CJC196561:CJN196562 CSY196561:CTJ196562 DCU196561:DDF196562 DMQ196561:DNB196562 DWM196561:DWX196562 EGI196561:EGT196562 EQE196561:EQP196562 FAA196561:FAL196562 FJW196561:FKH196562 FTS196561:FUD196562 GDO196561:GDZ196562 GNK196561:GNV196562 GXG196561:GXR196562 HHC196561:HHN196562 HQY196561:HRJ196562 IAU196561:IBF196562 IKQ196561:ILB196562 IUM196561:IUX196562 JEI196561:JET196562 JOE196561:JOP196562 JYA196561:JYL196562 KHW196561:KIH196562 KRS196561:KSD196562 LBO196561:LBZ196562 LLK196561:LLV196562 LVG196561:LVR196562 MFC196561:MFN196562 MOY196561:MPJ196562 MYU196561:MZF196562 NIQ196561:NJB196562 NSM196561:NSX196562 OCI196561:OCT196562 OME196561:OMP196562 OWA196561:OWL196562 PFW196561:PGH196562 PPS196561:PQD196562 PZO196561:PZZ196562 QJK196561:QJV196562 QTG196561:QTR196562 RDC196561:RDN196562 RMY196561:RNJ196562 RWU196561:RXF196562 SGQ196561:SHB196562 SQM196561:SQX196562 TAI196561:TAT196562 TKE196561:TKP196562 TUA196561:TUL196562 UDW196561:UEH196562 UNS196561:UOD196562 UXO196561:UXZ196562 VHK196561:VHV196562 VRG196561:VRR196562 WBC196561:WBN196562 WKY196561:WLJ196562 WUU196561:WVF196562 II262097:IT262098 SE262097:SP262098 ACA262097:ACL262098 ALW262097:AMH262098 AVS262097:AWD262098 BFO262097:BFZ262098 BPK262097:BPV262098 BZG262097:BZR262098 CJC262097:CJN262098 CSY262097:CTJ262098 DCU262097:DDF262098 DMQ262097:DNB262098 DWM262097:DWX262098 EGI262097:EGT262098 EQE262097:EQP262098 FAA262097:FAL262098 FJW262097:FKH262098 FTS262097:FUD262098 GDO262097:GDZ262098 GNK262097:GNV262098 GXG262097:GXR262098 HHC262097:HHN262098 HQY262097:HRJ262098 IAU262097:IBF262098 IKQ262097:ILB262098 IUM262097:IUX262098 JEI262097:JET262098 JOE262097:JOP262098 JYA262097:JYL262098 KHW262097:KIH262098 KRS262097:KSD262098 LBO262097:LBZ262098 LLK262097:LLV262098 LVG262097:LVR262098 MFC262097:MFN262098 MOY262097:MPJ262098 MYU262097:MZF262098 NIQ262097:NJB262098 NSM262097:NSX262098 OCI262097:OCT262098 OME262097:OMP262098 OWA262097:OWL262098 PFW262097:PGH262098 PPS262097:PQD262098 PZO262097:PZZ262098 QJK262097:QJV262098 QTG262097:QTR262098 RDC262097:RDN262098 RMY262097:RNJ262098 RWU262097:RXF262098 SGQ262097:SHB262098 SQM262097:SQX262098 TAI262097:TAT262098 TKE262097:TKP262098 TUA262097:TUL262098 UDW262097:UEH262098 UNS262097:UOD262098 UXO262097:UXZ262098 VHK262097:VHV262098 VRG262097:VRR262098 WBC262097:WBN262098 WKY262097:WLJ262098 WUU262097:WVF262098 II327633:IT327634 SE327633:SP327634 ACA327633:ACL327634 ALW327633:AMH327634 AVS327633:AWD327634 BFO327633:BFZ327634 BPK327633:BPV327634 BZG327633:BZR327634 CJC327633:CJN327634 CSY327633:CTJ327634 DCU327633:DDF327634 DMQ327633:DNB327634 DWM327633:DWX327634 EGI327633:EGT327634 EQE327633:EQP327634 FAA327633:FAL327634 FJW327633:FKH327634 FTS327633:FUD327634 GDO327633:GDZ327634 GNK327633:GNV327634 GXG327633:GXR327634 HHC327633:HHN327634 HQY327633:HRJ327634 IAU327633:IBF327634 IKQ327633:ILB327634 IUM327633:IUX327634 JEI327633:JET327634 JOE327633:JOP327634 JYA327633:JYL327634 KHW327633:KIH327634 KRS327633:KSD327634 LBO327633:LBZ327634 LLK327633:LLV327634 LVG327633:LVR327634 MFC327633:MFN327634 MOY327633:MPJ327634 MYU327633:MZF327634 NIQ327633:NJB327634 NSM327633:NSX327634 OCI327633:OCT327634 OME327633:OMP327634 OWA327633:OWL327634 PFW327633:PGH327634 PPS327633:PQD327634 PZO327633:PZZ327634 QJK327633:QJV327634 QTG327633:QTR327634 RDC327633:RDN327634 RMY327633:RNJ327634 RWU327633:RXF327634 SGQ327633:SHB327634 SQM327633:SQX327634 TAI327633:TAT327634 TKE327633:TKP327634 TUA327633:TUL327634 UDW327633:UEH327634 UNS327633:UOD327634 UXO327633:UXZ327634 VHK327633:VHV327634 VRG327633:VRR327634 WBC327633:WBN327634 WKY327633:WLJ327634 WUU327633:WVF327634 II393169:IT393170 SE393169:SP393170 ACA393169:ACL393170 ALW393169:AMH393170 AVS393169:AWD393170 BFO393169:BFZ393170 BPK393169:BPV393170 BZG393169:BZR393170 CJC393169:CJN393170 CSY393169:CTJ393170 DCU393169:DDF393170 DMQ393169:DNB393170 DWM393169:DWX393170 EGI393169:EGT393170 EQE393169:EQP393170 FAA393169:FAL393170 FJW393169:FKH393170 FTS393169:FUD393170 GDO393169:GDZ393170 GNK393169:GNV393170 GXG393169:GXR393170 HHC393169:HHN393170 HQY393169:HRJ393170 IAU393169:IBF393170 IKQ393169:ILB393170 IUM393169:IUX393170 JEI393169:JET393170 JOE393169:JOP393170 JYA393169:JYL393170 KHW393169:KIH393170 KRS393169:KSD393170 LBO393169:LBZ393170 LLK393169:LLV393170 LVG393169:LVR393170 MFC393169:MFN393170 MOY393169:MPJ393170 MYU393169:MZF393170 NIQ393169:NJB393170 NSM393169:NSX393170 OCI393169:OCT393170 OME393169:OMP393170 OWA393169:OWL393170 PFW393169:PGH393170 PPS393169:PQD393170 PZO393169:PZZ393170 QJK393169:QJV393170 QTG393169:QTR393170 RDC393169:RDN393170 RMY393169:RNJ393170 RWU393169:RXF393170 SGQ393169:SHB393170 SQM393169:SQX393170 TAI393169:TAT393170 TKE393169:TKP393170 TUA393169:TUL393170 UDW393169:UEH393170 UNS393169:UOD393170 UXO393169:UXZ393170 VHK393169:VHV393170 VRG393169:VRR393170 WBC393169:WBN393170 WKY393169:WLJ393170 WUU393169:WVF393170 II458705:IT458706 SE458705:SP458706 ACA458705:ACL458706 ALW458705:AMH458706 AVS458705:AWD458706 BFO458705:BFZ458706 BPK458705:BPV458706 BZG458705:BZR458706 CJC458705:CJN458706 CSY458705:CTJ458706 DCU458705:DDF458706 DMQ458705:DNB458706 DWM458705:DWX458706 EGI458705:EGT458706 EQE458705:EQP458706 FAA458705:FAL458706 FJW458705:FKH458706 FTS458705:FUD458706 GDO458705:GDZ458706 GNK458705:GNV458706 GXG458705:GXR458706 HHC458705:HHN458706 HQY458705:HRJ458706 IAU458705:IBF458706 IKQ458705:ILB458706 IUM458705:IUX458706 JEI458705:JET458706 JOE458705:JOP458706 JYA458705:JYL458706 KHW458705:KIH458706 KRS458705:KSD458706 LBO458705:LBZ458706 LLK458705:LLV458706 LVG458705:LVR458706 MFC458705:MFN458706 MOY458705:MPJ458706 MYU458705:MZF458706 NIQ458705:NJB458706 NSM458705:NSX458706 OCI458705:OCT458706 OME458705:OMP458706 OWA458705:OWL458706 PFW458705:PGH458706 PPS458705:PQD458706 PZO458705:PZZ458706 QJK458705:QJV458706 QTG458705:QTR458706 RDC458705:RDN458706 RMY458705:RNJ458706 RWU458705:RXF458706 SGQ458705:SHB458706 SQM458705:SQX458706 TAI458705:TAT458706 TKE458705:TKP458706 TUA458705:TUL458706 UDW458705:UEH458706 UNS458705:UOD458706 UXO458705:UXZ458706 VHK458705:VHV458706 VRG458705:VRR458706 WBC458705:WBN458706 WKY458705:WLJ458706 WUU458705:WVF458706 II524241:IT524242 SE524241:SP524242 ACA524241:ACL524242 ALW524241:AMH524242 AVS524241:AWD524242 BFO524241:BFZ524242 BPK524241:BPV524242 BZG524241:BZR524242 CJC524241:CJN524242 CSY524241:CTJ524242 DCU524241:DDF524242 DMQ524241:DNB524242 DWM524241:DWX524242 EGI524241:EGT524242 EQE524241:EQP524242 FAA524241:FAL524242 FJW524241:FKH524242 FTS524241:FUD524242 GDO524241:GDZ524242 GNK524241:GNV524242 GXG524241:GXR524242 HHC524241:HHN524242 HQY524241:HRJ524242 IAU524241:IBF524242 IKQ524241:ILB524242 IUM524241:IUX524242 JEI524241:JET524242 JOE524241:JOP524242 JYA524241:JYL524242 KHW524241:KIH524242 KRS524241:KSD524242 LBO524241:LBZ524242 LLK524241:LLV524242 LVG524241:LVR524242 MFC524241:MFN524242 MOY524241:MPJ524242 MYU524241:MZF524242 NIQ524241:NJB524242 NSM524241:NSX524242 OCI524241:OCT524242 OME524241:OMP524242 OWA524241:OWL524242 PFW524241:PGH524242 PPS524241:PQD524242 PZO524241:PZZ524242 QJK524241:QJV524242 QTG524241:QTR524242 RDC524241:RDN524242 RMY524241:RNJ524242 RWU524241:RXF524242 SGQ524241:SHB524242 SQM524241:SQX524242 TAI524241:TAT524242 TKE524241:TKP524242 TUA524241:TUL524242 UDW524241:UEH524242 UNS524241:UOD524242 UXO524241:UXZ524242 VHK524241:VHV524242 VRG524241:VRR524242 WBC524241:WBN524242 WKY524241:WLJ524242 WUU524241:WVF524242 II589777:IT589778 SE589777:SP589778 ACA589777:ACL589778 ALW589777:AMH589778 AVS589777:AWD589778 BFO589777:BFZ589778 BPK589777:BPV589778 BZG589777:BZR589778 CJC589777:CJN589778 CSY589777:CTJ589778 DCU589777:DDF589778 DMQ589777:DNB589778 DWM589777:DWX589778 EGI589777:EGT589778 EQE589777:EQP589778 FAA589777:FAL589778 FJW589777:FKH589778 FTS589777:FUD589778 GDO589777:GDZ589778 GNK589777:GNV589778 GXG589777:GXR589778 HHC589777:HHN589778 HQY589777:HRJ589778 IAU589777:IBF589778 IKQ589777:ILB589778 IUM589777:IUX589778 JEI589777:JET589778 JOE589777:JOP589778 JYA589777:JYL589778 KHW589777:KIH589778 KRS589777:KSD589778 LBO589777:LBZ589778 LLK589777:LLV589778 LVG589777:LVR589778 MFC589777:MFN589778 MOY589777:MPJ589778 MYU589777:MZF589778 NIQ589777:NJB589778 NSM589777:NSX589778 OCI589777:OCT589778 OME589777:OMP589778 OWA589777:OWL589778 PFW589777:PGH589778 PPS589777:PQD589778 PZO589777:PZZ589778 QJK589777:QJV589778 QTG589777:QTR589778 RDC589777:RDN589778 RMY589777:RNJ589778 RWU589777:RXF589778 SGQ589777:SHB589778 SQM589777:SQX589778 TAI589777:TAT589778 TKE589777:TKP589778 TUA589777:TUL589778 UDW589777:UEH589778 UNS589777:UOD589778 UXO589777:UXZ589778 VHK589777:VHV589778 VRG589777:VRR589778 WBC589777:WBN589778 WKY589777:WLJ589778 WUU589777:WVF589778 II655313:IT655314 SE655313:SP655314 ACA655313:ACL655314 ALW655313:AMH655314 AVS655313:AWD655314 BFO655313:BFZ655314 BPK655313:BPV655314 BZG655313:BZR655314 CJC655313:CJN655314 CSY655313:CTJ655314 DCU655313:DDF655314 DMQ655313:DNB655314 DWM655313:DWX655314 EGI655313:EGT655314 EQE655313:EQP655314 FAA655313:FAL655314 FJW655313:FKH655314 FTS655313:FUD655314 GDO655313:GDZ655314 GNK655313:GNV655314 GXG655313:GXR655314 HHC655313:HHN655314 HQY655313:HRJ655314 IAU655313:IBF655314 IKQ655313:ILB655314 IUM655313:IUX655314 JEI655313:JET655314 JOE655313:JOP655314 JYA655313:JYL655314 KHW655313:KIH655314 KRS655313:KSD655314 LBO655313:LBZ655314 LLK655313:LLV655314 LVG655313:LVR655314 MFC655313:MFN655314 MOY655313:MPJ655314 MYU655313:MZF655314 NIQ655313:NJB655314 NSM655313:NSX655314 OCI655313:OCT655314 OME655313:OMP655314 OWA655313:OWL655314 PFW655313:PGH655314 PPS655313:PQD655314 PZO655313:PZZ655314 QJK655313:QJV655314 QTG655313:QTR655314 RDC655313:RDN655314 RMY655313:RNJ655314 RWU655313:RXF655314 SGQ655313:SHB655314 SQM655313:SQX655314 TAI655313:TAT655314 TKE655313:TKP655314 TUA655313:TUL655314 UDW655313:UEH655314 UNS655313:UOD655314 UXO655313:UXZ655314 VHK655313:VHV655314 VRG655313:VRR655314 WBC655313:WBN655314 WKY655313:WLJ655314 WUU655313:WVF655314 II720849:IT720850 SE720849:SP720850 ACA720849:ACL720850 ALW720849:AMH720850 AVS720849:AWD720850 BFO720849:BFZ720850 BPK720849:BPV720850 BZG720849:BZR720850 CJC720849:CJN720850 CSY720849:CTJ720850 DCU720849:DDF720850 DMQ720849:DNB720850 DWM720849:DWX720850 EGI720849:EGT720850 EQE720849:EQP720850 FAA720849:FAL720850 FJW720849:FKH720850 FTS720849:FUD720850 GDO720849:GDZ720850 GNK720849:GNV720850 GXG720849:GXR720850 HHC720849:HHN720850 HQY720849:HRJ720850 IAU720849:IBF720850 IKQ720849:ILB720850 IUM720849:IUX720850 JEI720849:JET720850 JOE720849:JOP720850 JYA720849:JYL720850 KHW720849:KIH720850 KRS720849:KSD720850 LBO720849:LBZ720850 LLK720849:LLV720850 LVG720849:LVR720850 MFC720849:MFN720850 MOY720849:MPJ720850 MYU720849:MZF720850 NIQ720849:NJB720850 NSM720849:NSX720850 OCI720849:OCT720850 OME720849:OMP720850 OWA720849:OWL720850 PFW720849:PGH720850 PPS720849:PQD720850 PZO720849:PZZ720850 QJK720849:QJV720850 QTG720849:QTR720850 RDC720849:RDN720850 RMY720849:RNJ720850 RWU720849:RXF720850 SGQ720849:SHB720850 SQM720849:SQX720850 TAI720849:TAT720850 TKE720849:TKP720850 TUA720849:TUL720850 UDW720849:UEH720850 UNS720849:UOD720850 UXO720849:UXZ720850 VHK720849:VHV720850 VRG720849:VRR720850 WBC720849:WBN720850 WKY720849:WLJ720850 WUU720849:WVF720850 II786385:IT786386 SE786385:SP786386 ACA786385:ACL786386 ALW786385:AMH786386 AVS786385:AWD786386 BFO786385:BFZ786386 BPK786385:BPV786386 BZG786385:BZR786386 CJC786385:CJN786386 CSY786385:CTJ786386 DCU786385:DDF786386 DMQ786385:DNB786386 DWM786385:DWX786386 EGI786385:EGT786386 EQE786385:EQP786386 FAA786385:FAL786386 FJW786385:FKH786386 FTS786385:FUD786386 GDO786385:GDZ786386 GNK786385:GNV786386 GXG786385:GXR786386 HHC786385:HHN786386 HQY786385:HRJ786386 IAU786385:IBF786386 IKQ786385:ILB786386 IUM786385:IUX786386 JEI786385:JET786386 JOE786385:JOP786386 JYA786385:JYL786386 KHW786385:KIH786386 KRS786385:KSD786386 LBO786385:LBZ786386 LLK786385:LLV786386 LVG786385:LVR786386 MFC786385:MFN786386 MOY786385:MPJ786386 MYU786385:MZF786386 NIQ786385:NJB786386 NSM786385:NSX786386 OCI786385:OCT786386 OME786385:OMP786386 OWA786385:OWL786386 PFW786385:PGH786386 PPS786385:PQD786386 PZO786385:PZZ786386 QJK786385:QJV786386 QTG786385:QTR786386 RDC786385:RDN786386 RMY786385:RNJ786386 RWU786385:RXF786386 SGQ786385:SHB786386 SQM786385:SQX786386 TAI786385:TAT786386 TKE786385:TKP786386 TUA786385:TUL786386 UDW786385:UEH786386 UNS786385:UOD786386 UXO786385:UXZ786386 VHK786385:VHV786386 VRG786385:VRR786386 WBC786385:WBN786386 WKY786385:WLJ786386 WUU786385:WVF786386 II851921:IT851922 SE851921:SP851922 ACA851921:ACL851922 ALW851921:AMH851922 AVS851921:AWD851922 BFO851921:BFZ851922 BPK851921:BPV851922 BZG851921:BZR851922 CJC851921:CJN851922 CSY851921:CTJ851922 DCU851921:DDF851922 DMQ851921:DNB851922 DWM851921:DWX851922 EGI851921:EGT851922 EQE851921:EQP851922 FAA851921:FAL851922 FJW851921:FKH851922 FTS851921:FUD851922 GDO851921:GDZ851922 GNK851921:GNV851922 GXG851921:GXR851922 HHC851921:HHN851922 HQY851921:HRJ851922 IAU851921:IBF851922 IKQ851921:ILB851922 IUM851921:IUX851922 JEI851921:JET851922 JOE851921:JOP851922 JYA851921:JYL851922 KHW851921:KIH851922 KRS851921:KSD851922 LBO851921:LBZ851922 LLK851921:LLV851922 LVG851921:LVR851922 MFC851921:MFN851922 MOY851921:MPJ851922 MYU851921:MZF851922 NIQ851921:NJB851922 NSM851921:NSX851922 OCI851921:OCT851922 OME851921:OMP851922 OWA851921:OWL851922 PFW851921:PGH851922 PPS851921:PQD851922 PZO851921:PZZ851922 QJK851921:QJV851922 QTG851921:QTR851922 RDC851921:RDN851922 RMY851921:RNJ851922 RWU851921:RXF851922 SGQ851921:SHB851922 SQM851921:SQX851922 TAI851921:TAT851922 TKE851921:TKP851922 TUA851921:TUL851922 UDW851921:UEH851922 UNS851921:UOD851922 UXO851921:UXZ851922 VHK851921:VHV851922 VRG851921:VRR851922 WBC851921:WBN851922 WKY851921:WLJ851922 WUU851921:WVF851922 II917457:IT917458 SE917457:SP917458 ACA917457:ACL917458 ALW917457:AMH917458 AVS917457:AWD917458 BFO917457:BFZ917458 BPK917457:BPV917458 BZG917457:BZR917458 CJC917457:CJN917458 CSY917457:CTJ917458 DCU917457:DDF917458 DMQ917457:DNB917458 DWM917457:DWX917458 EGI917457:EGT917458 EQE917457:EQP917458 FAA917457:FAL917458 FJW917457:FKH917458 FTS917457:FUD917458 GDO917457:GDZ917458 GNK917457:GNV917458 GXG917457:GXR917458 HHC917457:HHN917458 HQY917457:HRJ917458 IAU917457:IBF917458 IKQ917457:ILB917458 IUM917457:IUX917458 JEI917457:JET917458 JOE917457:JOP917458 JYA917457:JYL917458 KHW917457:KIH917458 KRS917457:KSD917458 LBO917457:LBZ917458 LLK917457:LLV917458 LVG917457:LVR917458 MFC917457:MFN917458 MOY917457:MPJ917458 MYU917457:MZF917458 NIQ917457:NJB917458 NSM917457:NSX917458 OCI917457:OCT917458 OME917457:OMP917458 OWA917457:OWL917458 PFW917457:PGH917458 PPS917457:PQD917458 PZO917457:PZZ917458 QJK917457:QJV917458 QTG917457:QTR917458 RDC917457:RDN917458 RMY917457:RNJ917458 RWU917457:RXF917458 SGQ917457:SHB917458 SQM917457:SQX917458 TAI917457:TAT917458 TKE917457:TKP917458 TUA917457:TUL917458 UDW917457:UEH917458 UNS917457:UOD917458 UXO917457:UXZ917458 VHK917457:VHV917458 VRG917457:VRR917458 WBC917457:WBN917458 WKY917457:WLJ917458 WUU917457:WVF917458 II982993:IT982994 SE982993:SP982994 ACA982993:ACL982994 ALW982993:AMH982994 AVS982993:AWD982994 BFO982993:BFZ982994 BPK982993:BPV982994 BZG982993:BZR982994 CJC982993:CJN982994 CSY982993:CTJ982994 DCU982993:DDF982994 DMQ982993:DNB982994 DWM982993:DWX982994 EGI982993:EGT982994 EQE982993:EQP982994 FAA982993:FAL982994 FJW982993:FKH982994 FTS982993:FUD982994 GDO982993:GDZ982994 GNK982993:GNV982994 GXG982993:GXR982994 HHC982993:HHN982994 HQY982993:HRJ982994 IAU982993:IBF982994 IKQ982993:ILB982994 IUM982993:IUX982994 JEI982993:JET982994 JOE982993:JOP982994 JYA982993:JYL982994 KHW982993:KIH982994 KRS982993:KSD982994 LBO982993:LBZ982994 LLK982993:LLV982994 LVG982993:LVR982994 MFC982993:MFN982994 MOY982993:MPJ982994 MYU982993:MZF982994 NIQ982993:NJB982994 NSM982993:NSX982994 OCI982993:OCT982994 OME982993:OMP982994 OWA982993:OWL982994 PFW982993:PGH982994 PPS982993:PQD982994 PZO982993:PZZ982994 QJK982993:QJV982994 QTG982993:QTR982994 RDC982993:RDN982994 RMY982993:RNJ982994 RWU982993:RXF982994 SGQ982993:SHB982994 SQM982993:SQX982994 TAI982993:TAT982994 TKE982993:TKP982994 TUA982993:TUL982994 UDW982993:UEH982994 UNS982993:UOD982994 UXO982993:UXZ982994 VHK982993:VHV982994 VRG982993:VRR982994 WBC982993:WBN982994 WKY982993:WLJ982994 WUU982993:WVF982994 II65581:IT65586 SE65581:SP65586 ACA65581:ACL65586 ALW65581:AMH65586 AVS65581:AWD65586 BFO65581:BFZ65586 BPK65581:BPV65586 BZG65581:BZR65586 CJC65581:CJN65586 CSY65581:CTJ65586 DCU65581:DDF65586 DMQ65581:DNB65586 DWM65581:DWX65586 EGI65581:EGT65586 EQE65581:EQP65586 FAA65581:FAL65586 FJW65581:FKH65586 FTS65581:FUD65586 GDO65581:GDZ65586 GNK65581:GNV65586 GXG65581:GXR65586 HHC65581:HHN65586 HQY65581:HRJ65586 IAU65581:IBF65586 IKQ65581:ILB65586 IUM65581:IUX65586 JEI65581:JET65586 JOE65581:JOP65586 JYA65581:JYL65586 KHW65581:KIH65586 KRS65581:KSD65586 LBO65581:LBZ65586 LLK65581:LLV65586 LVG65581:LVR65586 MFC65581:MFN65586 MOY65581:MPJ65586 MYU65581:MZF65586 NIQ65581:NJB65586 NSM65581:NSX65586 OCI65581:OCT65586 OME65581:OMP65586 OWA65581:OWL65586 PFW65581:PGH65586 PPS65581:PQD65586 PZO65581:PZZ65586 QJK65581:QJV65586 QTG65581:QTR65586 RDC65581:RDN65586 RMY65581:RNJ65586 RWU65581:RXF65586 SGQ65581:SHB65586 SQM65581:SQX65586 TAI65581:TAT65586 TKE65581:TKP65586 TUA65581:TUL65586 UDW65581:UEH65586 UNS65581:UOD65586 UXO65581:UXZ65586 VHK65581:VHV65586 VRG65581:VRR65586 WBC65581:WBN65586 WKY65581:WLJ65586 WUU65581:WVF65586 II131117:IT131122 SE131117:SP131122 ACA131117:ACL131122 ALW131117:AMH131122 AVS131117:AWD131122 BFO131117:BFZ131122 BPK131117:BPV131122 BZG131117:BZR131122 CJC131117:CJN131122 CSY131117:CTJ131122 DCU131117:DDF131122 DMQ131117:DNB131122 DWM131117:DWX131122 EGI131117:EGT131122 EQE131117:EQP131122 FAA131117:FAL131122 FJW131117:FKH131122 FTS131117:FUD131122 GDO131117:GDZ131122 GNK131117:GNV131122 GXG131117:GXR131122 HHC131117:HHN131122 HQY131117:HRJ131122 IAU131117:IBF131122 IKQ131117:ILB131122 IUM131117:IUX131122 JEI131117:JET131122 JOE131117:JOP131122 JYA131117:JYL131122 KHW131117:KIH131122 KRS131117:KSD131122 LBO131117:LBZ131122 LLK131117:LLV131122 LVG131117:LVR131122 MFC131117:MFN131122 MOY131117:MPJ131122 MYU131117:MZF131122 NIQ131117:NJB131122 NSM131117:NSX131122 OCI131117:OCT131122 OME131117:OMP131122 OWA131117:OWL131122 PFW131117:PGH131122 PPS131117:PQD131122 PZO131117:PZZ131122 QJK131117:QJV131122 QTG131117:QTR131122 RDC131117:RDN131122 RMY131117:RNJ131122 RWU131117:RXF131122 SGQ131117:SHB131122 SQM131117:SQX131122 TAI131117:TAT131122 TKE131117:TKP131122 TUA131117:TUL131122 UDW131117:UEH131122 UNS131117:UOD131122 UXO131117:UXZ131122 VHK131117:VHV131122 VRG131117:VRR131122 WBC131117:WBN131122 WKY131117:WLJ131122 WUU131117:WVF131122 II196653:IT196658 SE196653:SP196658 ACA196653:ACL196658 ALW196653:AMH196658 AVS196653:AWD196658 BFO196653:BFZ196658 BPK196653:BPV196658 BZG196653:BZR196658 CJC196653:CJN196658 CSY196653:CTJ196658 DCU196653:DDF196658 DMQ196653:DNB196658 DWM196653:DWX196658 EGI196653:EGT196658 EQE196653:EQP196658 FAA196653:FAL196658 FJW196653:FKH196658 FTS196653:FUD196658 GDO196653:GDZ196658 GNK196653:GNV196658 GXG196653:GXR196658 HHC196653:HHN196658 HQY196653:HRJ196658 IAU196653:IBF196658 IKQ196653:ILB196658 IUM196653:IUX196658 JEI196653:JET196658 JOE196653:JOP196658 JYA196653:JYL196658 KHW196653:KIH196658 KRS196653:KSD196658 LBO196653:LBZ196658 LLK196653:LLV196658 LVG196653:LVR196658 MFC196653:MFN196658 MOY196653:MPJ196658 MYU196653:MZF196658 NIQ196653:NJB196658 NSM196653:NSX196658 OCI196653:OCT196658 OME196653:OMP196658 OWA196653:OWL196658 PFW196653:PGH196658 PPS196653:PQD196658 PZO196653:PZZ196658 QJK196653:QJV196658 QTG196653:QTR196658 RDC196653:RDN196658 RMY196653:RNJ196658 RWU196653:RXF196658 SGQ196653:SHB196658 SQM196653:SQX196658 TAI196653:TAT196658 TKE196653:TKP196658 TUA196653:TUL196658 UDW196653:UEH196658 UNS196653:UOD196658 UXO196653:UXZ196658 VHK196653:VHV196658 VRG196653:VRR196658 WBC196653:WBN196658 WKY196653:WLJ196658 WUU196653:WVF196658 II262189:IT262194 SE262189:SP262194 ACA262189:ACL262194 ALW262189:AMH262194 AVS262189:AWD262194 BFO262189:BFZ262194 BPK262189:BPV262194 BZG262189:BZR262194 CJC262189:CJN262194 CSY262189:CTJ262194 DCU262189:DDF262194 DMQ262189:DNB262194 DWM262189:DWX262194 EGI262189:EGT262194 EQE262189:EQP262194 FAA262189:FAL262194 FJW262189:FKH262194 FTS262189:FUD262194 GDO262189:GDZ262194 GNK262189:GNV262194 GXG262189:GXR262194 HHC262189:HHN262194 HQY262189:HRJ262194 IAU262189:IBF262194 IKQ262189:ILB262194 IUM262189:IUX262194 JEI262189:JET262194 JOE262189:JOP262194 JYA262189:JYL262194 KHW262189:KIH262194 KRS262189:KSD262194 LBO262189:LBZ262194 LLK262189:LLV262194 LVG262189:LVR262194 MFC262189:MFN262194 MOY262189:MPJ262194 MYU262189:MZF262194 NIQ262189:NJB262194 NSM262189:NSX262194 OCI262189:OCT262194 OME262189:OMP262194 OWA262189:OWL262194 PFW262189:PGH262194 PPS262189:PQD262194 PZO262189:PZZ262194 QJK262189:QJV262194 QTG262189:QTR262194 RDC262189:RDN262194 RMY262189:RNJ262194 RWU262189:RXF262194 SGQ262189:SHB262194 SQM262189:SQX262194 TAI262189:TAT262194 TKE262189:TKP262194 TUA262189:TUL262194 UDW262189:UEH262194 UNS262189:UOD262194 UXO262189:UXZ262194 VHK262189:VHV262194 VRG262189:VRR262194 WBC262189:WBN262194 WKY262189:WLJ262194 WUU262189:WVF262194 II327725:IT327730 SE327725:SP327730 ACA327725:ACL327730 ALW327725:AMH327730 AVS327725:AWD327730 BFO327725:BFZ327730 BPK327725:BPV327730 BZG327725:BZR327730 CJC327725:CJN327730 CSY327725:CTJ327730 DCU327725:DDF327730 DMQ327725:DNB327730 DWM327725:DWX327730 EGI327725:EGT327730 EQE327725:EQP327730 FAA327725:FAL327730 FJW327725:FKH327730 FTS327725:FUD327730 GDO327725:GDZ327730 GNK327725:GNV327730 GXG327725:GXR327730 HHC327725:HHN327730 HQY327725:HRJ327730 IAU327725:IBF327730 IKQ327725:ILB327730 IUM327725:IUX327730 JEI327725:JET327730 JOE327725:JOP327730 JYA327725:JYL327730 KHW327725:KIH327730 KRS327725:KSD327730 LBO327725:LBZ327730 LLK327725:LLV327730 LVG327725:LVR327730 MFC327725:MFN327730 MOY327725:MPJ327730 MYU327725:MZF327730 NIQ327725:NJB327730 NSM327725:NSX327730 OCI327725:OCT327730 OME327725:OMP327730 OWA327725:OWL327730 PFW327725:PGH327730 PPS327725:PQD327730 PZO327725:PZZ327730 QJK327725:QJV327730 QTG327725:QTR327730 RDC327725:RDN327730 RMY327725:RNJ327730 RWU327725:RXF327730 SGQ327725:SHB327730 SQM327725:SQX327730 TAI327725:TAT327730 TKE327725:TKP327730 TUA327725:TUL327730 UDW327725:UEH327730 UNS327725:UOD327730 UXO327725:UXZ327730 VHK327725:VHV327730 VRG327725:VRR327730 WBC327725:WBN327730 WKY327725:WLJ327730 WUU327725:WVF327730 II393261:IT393266 SE393261:SP393266 ACA393261:ACL393266 ALW393261:AMH393266 AVS393261:AWD393266 BFO393261:BFZ393266 BPK393261:BPV393266 BZG393261:BZR393266 CJC393261:CJN393266 CSY393261:CTJ393266 DCU393261:DDF393266 DMQ393261:DNB393266 DWM393261:DWX393266 EGI393261:EGT393266 EQE393261:EQP393266 FAA393261:FAL393266 FJW393261:FKH393266 FTS393261:FUD393266 GDO393261:GDZ393266 GNK393261:GNV393266 GXG393261:GXR393266 HHC393261:HHN393266 HQY393261:HRJ393266 IAU393261:IBF393266 IKQ393261:ILB393266 IUM393261:IUX393266 JEI393261:JET393266 JOE393261:JOP393266 JYA393261:JYL393266 KHW393261:KIH393266 KRS393261:KSD393266 LBO393261:LBZ393266 LLK393261:LLV393266 LVG393261:LVR393266 MFC393261:MFN393266 MOY393261:MPJ393266 MYU393261:MZF393266 NIQ393261:NJB393266 NSM393261:NSX393266 OCI393261:OCT393266 OME393261:OMP393266 OWA393261:OWL393266 PFW393261:PGH393266 PPS393261:PQD393266 PZO393261:PZZ393266 QJK393261:QJV393266 QTG393261:QTR393266 RDC393261:RDN393266 RMY393261:RNJ393266 RWU393261:RXF393266 SGQ393261:SHB393266 SQM393261:SQX393266 TAI393261:TAT393266 TKE393261:TKP393266 TUA393261:TUL393266 UDW393261:UEH393266 UNS393261:UOD393266 UXO393261:UXZ393266 VHK393261:VHV393266 VRG393261:VRR393266 WBC393261:WBN393266 WKY393261:WLJ393266 WUU393261:WVF393266 II458797:IT458802 SE458797:SP458802 ACA458797:ACL458802 ALW458797:AMH458802 AVS458797:AWD458802 BFO458797:BFZ458802 BPK458797:BPV458802 BZG458797:BZR458802 CJC458797:CJN458802 CSY458797:CTJ458802 DCU458797:DDF458802 DMQ458797:DNB458802 DWM458797:DWX458802 EGI458797:EGT458802 EQE458797:EQP458802 FAA458797:FAL458802 FJW458797:FKH458802 FTS458797:FUD458802 GDO458797:GDZ458802 GNK458797:GNV458802 GXG458797:GXR458802 HHC458797:HHN458802 HQY458797:HRJ458802 IAU458797:IBF458802 IKQ458797:ILB458802 IUM458797:IUX458802 JEI458797:JET458802 JOE458797:JOP458802 JYA458797:JYL458802 KHW458797:KIH458802 KRS458797:KSD458802 LBO458797:LBZ458802 LLK458797:LLV458802 LVG458797:LVR458802 MFC458797:MFN458802 MOY458797:MPJ458802 MYU458797:MZF458802 NIQ458797:NJB458802 NSM458797:NSX458802 OCI458797:OCT458802 OME458797:OMP458802 OWA458797:OWL458802 PFW458797:PGH458802 PPS458797:PQD458802 PZO458797:PZZ458802 QJK458797:QJV458802 QTG458797:QTR458802 RDC458797:RDN458802 RMY458797:RNJ458802 RWU458797:RXF458802 SGQ458797:SHB458802 SQM458797:SQX458802 TAI458797:TAT458802 TKE458797:TKP458802 TUA458797:TUL458802 UDW458797:UEH458802 UNS458797:UOD458802 UXO458797:UXZ458802 VHK458797:VHV458802 VRG458797:VRR458802 WBC458797:WBN458802 WKY458797:WLJ458802 WUU458797:WVF458802 II524333:IT524338 SE524333:SP524338 ACA524333:ACL524338 ALW524333:AMH524338 AVS524333:AWD524338 BFO524333:BFZ524338 BPK524333:BPV524338 BZG524333:BZR524338 CJC524333:CJN524338 CSY524333:CTJ524338 DCU524333:DDF524338 DMQ524333:DNB524338 DWM524333:DWX524338 EGI524333:EGT524338 EQE524333:EQP524338 FAA524333:FAL524338 FJW524333:FKH524338 FTS524333:FUD524338 GDO524333:GDZ524338 GNK524333:GNV524338 GXG524333:GXR524338 HHC524333:HHN524338 HQY524333:HRJ524338 IAU524333:IBF524338 IKQ524333:ILB524338 IUM524333:IUX524338 JEI524333:JET524338 JOE524333:JOP524338 JYA524333:JYL524338 KHW524333:KIH524338 KRS524333:KSD524338 LBO524333:LBZ524338 LLK524333:LLV524338 LVG524333:LVR524338 MFC524333:MFN524338 MOY524333:MPJ524338 MYU524333:MZF524338 NIQ524333:NJB524338 NSM524333:NSX524338 OCI524333:OCT524338 OME524333:OMP524338 OWA524333:OWL524338 PFW524333:PGH524338 PPS524333:PQD524338 PZO524333:PZZ524338 QJK524333:QJV524338 QTG524333:QTR524338 RDC524333:RDN524338 RMY524333:RNJ524338 RWU524333:RXF524338 SGQ524333:SHB524338 SQM524333:SQX524338 TAI524333:TAT524338 TKE524333:TKP524338 TUA524333:TUL524338 UDW524333:UEH524338 UNS524333:UOD524338 UXO524333:UXZ524338 VHK524333:VHV524338 VRG524333:VRR524338 WBC524333:WBN524338 WKY524333:WLJ524338 WUU524333:WVF524338 II589869:IT589874 SE589869:SP589874 ACA589869:ACL589874 ALW589869:AMH589874 AVS589869:AWD589874 BFO589869:BFZ589874 BPK589869:BPV589874 BZG589869:BZR589874 CJC589869:CJN589874 CSY589869:CTJ589874 DCU589869:DDF589874 DMQ589869:DNB589874 DWM589869:DWX589874 EGI589869:EGT589874 EQE589869:EQP589874 FAA589869:FAL589874 FJW589869:FKH589874 FTS589869:FUD589874 GDO589869:GDZ589874 GNK589869:GNV589874 GXG589869:GXR589874 HHC589869:HHN589874 HQY589869:HRJ589874 IAU589869:IBF589874 IKQ589869:ILB589874 IUM589869:IUX589874 JEI589869:JET589874 JOE589869:JOP589874 JYA589869:JYL589874 KHW589869:KIH589874 KRS589869:KSD589874 LBO589869:LBZ589874 LLK589869:LLV589874 LVG589869:LVR589874 MFC589869:MFN589874 MOY589869:MPJ589874 MYU589869:MZF589874 NIQ589869:NJB589874 NSM589869:NSX589874 OCI589869:OCT589874 OME589869:OMP589874 OWA589869:OWL589874 PFW589869:PGH589874 PPS589869:PQD589874 PZO589869:PZZ589874 QJK589869:QJV589874 QTG589869:QTR589874 RDC589869:RDN589874 RMY589869:RNJ589874 RWU589869:RXF589874 SGQ589869:SHB589874 SQM589869:SQX589874 TAI589869:TAT589874 TKE589869:TKP589874 TUA589869:TUL589874 UDW589869:UEH589874 UNS589869:UOD589874 UXO589869:UXZ589874 VHK589869:VHV589874 VRG589869:VRR589874 WBC589869:WBN589874 WKY589869:WLJ589874 WUU589869:WVF589874 II655405:IT655410 SE655405:SP655410 ACA655405:ACL655410 ALW655405:AMH655410 AVS655405:AWD655410 BFO655405:BFZ655410 BPK655405:BPV655410 BZG655405:BZR655410 CJC655405:CJN655410 CSY655405:CTJ655410 DCU655405:DDF655410 DMQ655405:DNB655410 DWM655405:DWX655410 EGI655405:EGT655410 EQE655405:EQP655410 FAA655405:FAL655410 FJW655405:FKH655410 FTS655405:FUD655410 GDO655405:GDZ655410 GNK655405:GNV655410 GXG655405:GXR655410 HHC655405:HHN655410 HQY655405:HRJ655410 IAU655405:IBF655410 IKQ655405:ILB655410 IUM655405:IUX655410 JEI655405:JET655410 JOE655405:JOP655410 JYA655405:JYL655410 KHW655405:KIH655410 KRS655405:KSD655410 LBO655405:LBZ655410 LLK655405:LLV655410 LVG655405:LVR655410 MFC655405:MFN655410 MOY655405:MPJ655410 MYU655405:MZF655410 NIQ655405:NJB655410 NSM655405:NSX655410 OCI655405:OCT655410 OME655405:OMP655410 OWA655405:OWL655410 PFW655405:PGH655410 PPS655405:PQD655410 PZO655405:PZZ655410 QJK655405:QJV655410 QTG655405:QTR655410 RDC655405:RDN655410 RMY655405:RNJ655410 RWU655405:RXF655410 SGQ655405:SHB655410 SQM655405:SQX655410 TAI655405:TAT655410 TKE655405:TKP655410 TUA655405:TUL655410 UDW655405:UEH655410 UNS655405:UOD655410 UXO655405:UXZ655410 VHK655405:VHV655410 VRG655405:VRR655410 WBC655405:WBN655410 WKY655405:WLJ655410 WUU655405:WVF655410 II720941:IT720946 SE720941:SP720946 ACA720941:ACL720946 ALW720941:AMH720946 AVS720941:AWD720946 BFO720941:BFZ720946 BPK720941:BPV720946 BZG720941:BZR720946 CJC720941:CJN720946 CSY720941:CTJ720946 DCU720941:DDF720946 DMQ720941:DNB720946 DWM720941:DWX720946 EGI720941:EGT720946 EQE720941:EQP720946 FAA720941:FAL720946 FJW720941:FKH720946 FTS720941:FUD720946 GDO720941:GDZ720946 GNK720941:GNV720946 GXG720941:GXR720946 HHC720941:HHN720946 HQY720941:HRJ720946 IAU720941:IBF720946 IKQ720941:ILB720946 IUM720941:IUX720946 JEI720941:JET720946 JOE720941:JOP720946 JYA720941:JYL720946 KHW720941:KIH720946 KRS720941:KSD720946 LBO720941:LBZ720946 LLK720941:LLV720946 LVG720941:LVR720946 MFC720941:MFN720946 MOY720941:MPJ720946 MYU720941:MZF720946 NIQ720941:NJB720946 NSM720941:NSX720946 OCI720941:OCT720946 OME720941:OMP720946 OWA720941:OWL720946 PFW720941:PGH720946 PPS720941:PQD720946 PZO720941:PZZ720946 QJK720941:QJV720946 QTG720941:QTR720946 RDC720941:RDN720946 RMY720941:RNJ720946 RWU720941:RXF720946 SGQ720941:SHB720946 SQM720941:SQX720946 TAI720941:TAT720946 TKE720941:TKP720946 TUA720941:TUL720946 UDW720941:UEH720946 UNS720941:UOD720946 UXO720941:UXZ720946 VHK720941:VHV720946 VRG720941:VRR720946 WBC720941:WBN720946 WKY720941:WLJ720946 WUU720941:WVF720946 II786477:IT786482 SE786477:SP786482 ACA786477:ACL786482 ALW786477:AMH786482 AVS786477:AWD786482 BFO786477:BFZ786482 BPK786477:BPV786482 BZG786477:BZR786482 CJC786477:CJN786482 CSY786477:CTJ786482 DCU786477:DDF786482 DMQ786477:DNB786482 DWM786477:DWX786482 EGI786477:EGT786482 EQE786477:EQP786482 FAA786477:FAL786482 FJW786477:FKH786482 FTS786477:FUD786482 GDO786477:GDZ786482 GNK786477:GNV786482 GXG786477:GXR786482 HHC786477:HHN786482 HQY786477:HRJ786482 IAU786477:IBF786482 IKQ786477:ILB786482 IUM786477:IUX786482 JEI786477:JET786482 JOE786477:JOP786482 JYA786477:JYL786482 KHW786477:KIH786482 KRS786477:KSD786482 LBO786477:LBZ786482 LLK786477:LLV786482 LVG786477:LVR786482 MFC786477:MFN786482 MOY786477:MPJ786482 MYU786477:MZF786482 NIQ786477:NJB786482 NSM786477:NSX786482 OCI786477:OCT786482 OME786477:OMP786482 OWA786477:OWL786482 PFW786477:PGH786482 PPS786477:PQD786482 PZO786477:PZZ786482 QJK786477:QJV786482 QTG786477:QTR786482 RDC786477:RDN786482 RMY786477:RNJ786482 RWU786477:RXF786482 SGQ786477:SHB786482 SQM786477:SQX786482 TAI786477:TAT786482 TKE786477:TKP786482 TUA786477:TUL786482 UDW786477:UEH786482 UNS786477:UOD786482 UXO786477:UXZ786482 VHK786477:VHV786482 VRG786477:VRR786482 WBC786477:WBN786482 WKY786477:WLJ786482 WUU786477:WVF786482 II852013:IT852018 SE852013:SP852018 ACA852013:ACL852018 ALW852013:AMH852018 AVS852013:AWD852018 BFO852013:BFZ852018 BPK852013:BPV852018 BZG852013:BZR852018 CJC852013:CJN852018 CSY852013:CTJ852018 DCU852013:DDF852018 DMQ852013:DNB852018 DWM852013:DWX852018 EGI852013:EGT852018 EQE852013:EQP852018 FAA852013:FAL852018 FJW852013:FKH852018 FTS852013:FUD852018 GDO852013:GDZ852018 GNK852013:GNV852018 GXG852013:GXR852018 HHC852013:HHN852018 HQY852013:HRJ852018 IAU852013:IBF852018 IKQ852013:ILB852018 IUM852013:IUX852018 JEI852013:JET852018 JOE852013:JOP852018 JYA852013:JYL852018 KHW852013:KIH852018 KRS852013:KSD852018 LBO852013:LBZ852018 LLK852013:LLV852018 LVG852013:LVR852018 MFC852013:MFN852018 MOY852013:MPJ852018 MYU852013:MZF852018 NIQ852013:NJB852018 NSM852013:NSX852018 OCI852013:OCT852018 OME852013:OMP852018 OWA852013:OWL852018 PFW852013:PGH852018 PPS852013:PQD852018 PZO852013:PZZ852018 QJK852013:QJV852018 QTG852013:QTR852018 RDC852013:RDN852018 RMY852013:RNJ852018 RWU852013:RXF852018 SGQ852013:SHB852018 SQM852013:SQX852018 TAI852013:TAT852018 TKE852013:TKP852018 TUA852013:TUL852018 UDW852013:UEH852018 UNS852013:UOD852018 UXO852013:UXZ852018 VHK852013:VHV852018 VRG852013:VRR852018 WBC852013:WBN852018 WKY852013:WLJ852018 WUU852013:WVF852018 II917549:IT917554 SE917549:SP917554 ACA917549:ACL917554 ALW917549:AMH917554 AVS917549:AWD917554 BFO917549:BFZ917554 BPK917549:BPV917554 BZG917549:BZR917554 CJC917549:CJN917554 CSY917549:CTJ917554 DCU917549:DDF917554 DMQ917549:DNB917554 DWM917549:DWX917554 EGI917549:EGT917554 EQE917549:EQP917554 FAA917549:FAL917554 FJW917549:FKH917554 FTS917549:FUD917554 GDO917549:GDZ917554 GNK917549:GNV917554 GXG917549:GXR917554 HHC917549:HHN917554 HQY917549:HRJ917554 IAU917549:IBF917554 IKQ917549:ILB917554 IUM917549:IUX917554 JEI917549:JET917554 JOE917549:JOP917554 JYA917549:JYL917554 KHW917549:KIH917554 KRS917549:KSD917554 LBO917549:LBZ917554 LLK917549:LLV917554 LVG917549:LVR917554 MFC917549:MFN917554 MOY917549:MPJ917554 MYU917549:MZF917554 NIQ917549:NJB917554 NSM917549:NSX917554 OCI917549:OCT917554 OME917549:OMP917554 OWA917549:OWL917554 PFW917549:PGH917554 PPS917549:PQD917554 PZO917549:PZZ917554 QJK917549:QJV917554 QTG917549:QTR917554 RDC917549:RDN917554 RMY917549:RNJ917554 RWU917549:RXF917554 SGQ917549:SHB917554 SQM917549:SQX917554 TAI917549:TAT917554 TKE917549:TKP917554 TUA917549:TUL917554 UDW917549:UEH917554 UNS917549:UOD917554 UXO917549:UXZ917554 VHK917549:VHV917554 VRG917549:VRR917554 WBC917549:WBN917554 WKY917549:WLJ917554 WUU917549:WVF917554 II983085:IT983090 SE983085:SP983090 ACA983085:ACL983090 ALW983085:AMH983090 AVS983085:AWD983090 BFO983085:BFZ983090 BPK983085:BPV983090 BZG983085:BZR983090 CJC983085:CJN983090 CSY983085:CTJ983090 DCU983085:DDF983090 DMQ983085:DNB983090 DWM983085:DWX983090 EGI983085:EGT983090 EQE983085:EQP983090 FAA983085:FAL983090 FJW983085:FKH983090 FTS983085:FUD983090 GDO983085:GDZ983090 GNK983085:GNV983090 GXG983085:GXR983090 HHC983085:HHN983090 HQY983085:HRJ983090 IAU983085:IBF983090 IKQ983085:ILB983090 IUM983085:IUX983090 JEI983085:JET983090 JOE983085:JOP983090 JYA983085:JYL983090 KHW983085:KIH983090 KRS983085:KSD983090 LBO983085:LBZ983090 LLK983085:LLV983090 LVG983085:LVR983090 MFC983085:MFN983090 MOY983085:MPJ983090 MYU983085:MZF983090 NIQ983085:NJB983090 NSM983085:NSX983090 OCI983085:OCT983090 OME983085:OMP983090 OWA983085:OWL983090 PFW983085:PGH983090 PPS983085:PQD983090 PZO983085:PZZ983090 QJK983085:QJV983090 QTG983085:QTR983090 RDC983085:RDN983090 RMY983085:RNJ983090 RWU983085:RXF983090 SGQ983085:SHB983090 SQM983085:SQX983090 TAI983085:TAT983090 TKE983085:TKP983090 TUA983085:TUL983090 UDW983085:UEH983090 UNS983085:UOD983090 UXO983085:UXZ983090 VHK983085:VHV983090 VRG983085:VRR983090 WBC983085:WBN983090 WKY983085:WLJ983090 WUU983085:WVF983090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HU65557 RQ65557 ABM65557 ALI65557 AVE65557 BFA65557 BOW65557 BYS65557 CIO65557 CSK65557 DCG65557 DMC65557 DVY65557 EFU65557 EPQ65557 EZM65557 FJI65557 FTE65557 GDA65557 GMW65557 GWS65557 HGO65557 HQK65557 IAG65557 IKC65557 ITY65557 JDU65557 JNQ65557 JXM65557 KHI65557 KRE65557 LBA65557 LKW65557 LUS65557 MEO65557 MOK65557 MYG65557 NIC65557 NRY65557 OBU65557 OLQ65557 OVM65557 PFI65557 PPE65557 PZA65557 QIW65557 QSS65557 RCO65557 RMK65557 RWG65557 SGC65557 SPY65557 SZU65557 TJQ65557 TTM65557 UDI65557 UNE65557 UXA65557 VGW65557 VQS65557 WAO65557 WKK65557 WUG65557 HU131093 RQ131093 ABM131093 ALI131093 AVE131093 BFA131093 BOW131093 BYS131093 CIO131093 CSK131093 DCG131093 DMC131093 DVY131093 EFU131093 EPQ131093 EZM131093 FJI131093 FTE131093 GDA131093 GMW131093 GWS131093 HGO131093 HQK131093 IAG131093 IKC131093 ITY131093 JDU131093 JNQ131093 JXM131093 KHI131093 KRE131093 LBA131093 LKW131093 LUS131093 MEO131093 MOK131093 MYG131093 NIC131093 NRY131093 OBU131093 OLQ131093 OVM131093 PFI131093 PPE131093 PZA131093 QIW131093 QSS131093 RCO131093 RMK131093 RWG131093 SGC131093 SPY131093 SZU131093 TJQ131093 TTM131093 UDI131093 UNE131093 UXA131093 VGW131093 VQS131093 WAO131093 WKK131093 WUG131093 HU196629 RQ196629 ABM196629 ALI196629 AVE196629 BFA196629 BOW196629 BYS196629 CIO196629 CSK196629 DCG196629 DMC196629 DVY196629 EFU196629 EPQ196629 EZM196629 FJI196629 FTE196629 GDA196629 GMW196629 GWS196629 HGO196629 HQK196629 IAG196629 IKC196629 ITY196629 JDU196629 JNQ196629 JXM196629 KHI196629 KRE196629 LBA196629 LKW196629 LUS196629 MEO196629 MOK196629 MYG196629 NIC196629 NRY196629 OBU196629 OLQ196629 OVM196629 PFI196629 PPE196629 PZA196629 QIW196629 QSS196629 RCO196629 RMK196629 RWG196629 SGC196629 SPY196629 SZU196629 TJQ196629 TTM196629 UDI196629 UNE196629 UXA196629 VGW196629 VQS196629 WAO196629 WKK196629 WUG196629 HU262165 RQ262165 ABM262165 ALI262165 AVE262165 BFA262165 BOW262165 BYS262165 CIO262165 CSK262165 DCG262165 DMC262165 DVY262165 EFU262165 EPQ262165 EZM262165 FJI262165 FTE262165 GDA262165 GMW262165 GWS262165 HGO262165 HQK262165 IAG262165 IKC262165 ITY262165 JDU262165 JNQ262165 JXM262165 KHI262165 KRE262165 LBA262165 LKW262165 LUS262165 MEO262165 MOK262165 MYG262165 NIC262165 NRY262165 OBU262165 OLQ262165 OVM262165 PFI262165 PPE262165 PZA262165 QIW262165 QSS262165 RCO262165 RMK262165 RWG262165 SGC262165 SPY262165 SZU262165 TJQ262165 TTM262165 UDI262165 UNE262165 UXA262165 VGW262165 VQS262165 WAO262165 WKK262165 WUG262165 HU327701 RQ327701 ABM327701 ALI327701 AVE327701 BFA327701 BOW327701 BYS327701 CIO327701 CSK327701 DCG327701 DMC327701 DVY327701 EFU327701 EPQ327701 EZM327701 FJI327701 FTE327701 GDA327701 GMW327701 GWS327701 HGO327701 HQK327701 IAG327701 IKC327701 ITY327701 JDU327701 JNQ327701 JXM327701 KHI327701 KRE327701 LBA327701 LKW327701 LUS327701 MEO327701 MOK327701 MYG327701 NIC327701 NRY327701 OBU327701 OLQ327701 OVM327701 PFI327701 PPE327701 PZA327701 QIW327701 QSS327701 RCO327701 RMK327701 RWG327701 SGC327701 SPY327701 SZU327701 TJQ327701 TTM327701 UDI327701 UNE327701 UXA327701 VGW327701 VQS327701 WAO327701 WKK327701 WUG327701 HU393237 RQ393237 ABM393237 ALI393237 AVE393237 BFA393237 BOW393237 BYS393237 CIO393237 CSK393237 DCG393237 DMC393237 DVY393237 EFU393237 EPQ393237 EZM393237 FJI393237 FTE393237 GDA393237 GMW393237 GWS393237 HGO393237 HQK393237 IAG393237 IKC393237 ITY393237 JDU393237 JNQ393237 JXM393237 KHI393237 KRE393237 LBA393237 LKW393237 LUS393237 MEO393237 MOK393237 MYG393237 NIC393237 NRY393237 OBU393237 OLQ393237 OVM393237 PFI393237 PPE393237 PZA393237 QIW393237 QSS393237 RCO393237 RMK393237 RWG393237 SGC393237 SPY393237 SZU393237 TJQ393237 TTM393237 UDI393237 UNE393237 UXA393237 VGW393237 VQS393237 WAO393237 WKK393237 WUG393237 HU458773 RQ458773 ABM458773 ALI458773 AVE458773 BFA458773 BOW458773 BYS458773 CIO458773 CSK458773 DCG458773 DMC458773 DVY458773 EFU458773 EPQ458773 EZM458773 FJI458773 FTE458773 GDA458773 GMW458773 GWS458773 HGO458773 HQK458773 IAG458773 IKC458773 ITY458773 JDU458773 JNQ458773 JXM458773 KHI458773 KRE458773 LBA458773 LKW458773 LUS458773 MEO458773 MOK458773 MYG458773 NIC458773 NRY458773 OBU458773 OLQ458773 OVM458773 PFI458773 PPE458773 PZA458773 QIW458773 QSS458773 RCO458773 RMK458773 RWG458773 SGC458773 SPY458773 SZU458773 TJQ458773 TTM458773 UDI458773 UNE458773 UXA458773 VGW458773 VQS458773 WAO458773 WKK458773 WUG458773 HU524309 RQ524309 ABM524309 ALI524309 AVE524309 BFA524309 BOW524309 BYS524309 CIO524309 CSK524309 DCG524309 DMC524309 DVY524309 EFU524309 EPQ524309 EZM524309 FJI524309 FTE524309 GDA524309 GMW524309 GWS524309 HGO524309 HQK524309 IAG524309 IKC524309 ITY524309 JDU524309 JNQ524309 JXM524309 KHI524309 KRE524309 LBA524309 LKW524309 LUS524309 MEO524309 MOK524309 MYG524309 NIC524309 NRY524309 OBU524309 OLQ524309 OVM524309 PFI524309 PPE524309 PZA524309 QIW524309 QSS524309 RCO524309 RMK524309 RWG524309 SGC524309 SPY524309 SZU524309 TJQ524309 TTM524309 UDI524309 UNE524309 UXA524309 VGW524309 VQS524309 WAO524309 WKK524309 WUG524309 HU589845 RQ589845 ABM589845 ALI589845 AVE589845 BFA589845 BOW589845 BYS589845 CIO589845 CSK589845 DCG589845 DMC589845 DVY589845 EFU589845 EPQ589845 EZM589845 FJI589845 FTE589845 GDA589845 GMW589845 GWS589845 HGO589845 HQK589845 IAG589845 IKC589845 ITY589845 JDU589845 JNQ589845 JXM589845 KHI589845 KRE589845 LBA589845 LKW589845 LUS589845 MEO589845 MOK589845 MYG589845 NIC589845 NRY589845 OBU589845 OLQ589845 OVM589845 PFI589845 PPE589845 PZA589845 QIW589845 QSS589845 RCO589845 RMK589845 RWG589845 SGC589845 SPY589845 SZU589845 TJQ589845 TTM589845 UDI589845 UNE589845 UXA589845 VGW589845 VQS589845 WAO589845 WKK589845 WUG589845 HU655381 RQ655381 ABM655381 ALI655381 AVE655381 BFA655381 BOW655381 BYS655381 CIO655381 CSK655381 DCG655381 DMC655381 DVY655381 EFU655381 EPQ655381 EZM655381 FJI655381 FTE655381 GDA655381 GMW655381 GWS655381 HGO655381 HQK655381 IAG655381 IKC655381 ITY655381 JDU655381 JNQ655381 JXM655381 KHI655381 KRE655381 LBA655381 LKW655381 LUS655381 MEO655381 MOK655381 MYG655381 NIC655381 NRY655381 OBU655381 OLQ655381 OVM655381 PFI655381 PPE655381 PZA655381 QIW655381 QSS655381 RCO655381 RMK655381 RWG655381 SGC655381 SPY655381 SZU655381 TJQ655381 TTM655381 UDI655381 UNE655381 UXA655381 VGW655381 VQS655381 WAO655381 WKK655381 WUG655381 HU720917 RQ720917 ABM720917 ALI720917 AVE720917 BFA720917 BOW720917 BYS720917 CIO720917 CSK720917 DCG720917 DMC720917 DVY720917 EFU720917 EPQ720917 EZM720917 FJI720917 FTE720917 GDA720917 GMW720917 GWS720917 HGO720917 HQK720917 IAG720917 IKC720917 ITY720917 JDU720917 JNQ720917 JXM720917 KHI720917 KRE720917 LBA720917 LKW720917 LUS720917 MEO720917 MOK720917 MYG720917 NIC720917 NRY720917 OBU720917 OLQ720917 OVM720917 PFI720917 PPE720917 PZA720917 QIW720917 QSS720917 RCO720917 RMK720917 RWG720917 SGC720917 SPY720917 SZU720917 TJQ720917 TTM720917 UDI720917 UNE720917 UXA720917 VGW720917 VQS720917 WAO720917 WKK720917 WUG720917 HU786453 RQ786453 ABM786453 ALI786453 AVE786453 BFA786453 BOW786453 BYS786453 CIO786453 CSK786453 DCG786453 DMC786453 DVY786453 EFU786453 EPQ786453 EZM786453 FJI786453 FTE786453 GDA786453 GMW786453 GWS786453 HGO786453 HQK786453 IAG786453 IKC786453 ITY786453 JDU786453 JNQ786453 JXM786453 KHI786453 KRE786453 LBA786453 LKW786453 LUS786453 MEO786453 MOK786453 MYG786453 NIC786453 NRY786453 OBU786453 OLQ786453 OVM786453 PFI786453 PPE786453 PZA786453 QIW786453 QSS786453 RCO786453 RMK786453 RWG786453 SGC786453 SPY786453 SZU786453 TJQ786453 TTM786453 UDI786453 UNE786453 UXA786453 VGW786453 VQS786453 WAO786453 WKK786453 WUG786453 HU851989 RQ851989 ABM851989 ALI851989 AVE851989 BFA851989 BOW851989 BYS851989 CIO851989 CSK851989 DCG851989 DMC851989 DVY851989 EFU851989 EPQ851989 EZM851989 FJI851989 FTE851989 GDA851989 GMW851989 GWS851989 HGO851989 HQK851989 IAG851989 IKC851989 ITY851989 JDU851989 JNQ851989 JXM851989 KHI851989 KRE851989 LBA851989 LKW851989 LUS851989 MEO851989 MOK851989 MYG851989 NIC851989 NRY851989 OBU851989 OLQ851989 OVM851989 PFI851989 PPE851989 PZA851989 QIW851989 QSS851989 RCO851989 RMK851989 RWG851989 SGC851989 SPY851989 SZU851989 TJQ851989 TTM851989 UDI851989 UNE851989 UXA851989 VGW851989 VQS851989 WAO851989 WKK851989 WUG851989 HU917525 RQ917525 ABM917525 ALI917525 AVE917525 BFA917525 BOW917525 BYS917525 CIO917525 CSK917525 DCG917525 DMC917525 DVY917525 EFU917525 EPQ917525 EZM917525 FJI917525 FTE917525 GDA917525 GMW917525 GWS917525 HGO917525 HQK917525 IAG917525 IKC917525 ITY917525 JDU917525 JNQ917525 JXM917525 KHI917525 KRE917525 LBA917525 LKW917525 LUS917525 MEO917525 MOK917525 MYG917525 NIC917525 NRY917525 OBU917525 OLQ917525 OVM917525 PFI917525 PPE917525 PZA917525 QIW917525 QSS917525 RCO917525 RMK917525 RWG917525 SGC917525 SPY917525 SZU917525 TJQ917525 TTM917525 UDI917525 UNE917525 UXA917525 VGW917525 VQS917525 WAO917525 WKK917525 WUG917525 HU983061 RQ983061 ABM983061 ALI983061 AVE983061 BFA983061 BOW983061 BYS983061 CIO983061 CSK983061 DCG983061 DMC983061 DVY983061 EFU983061 EPQ983061 EZM983061 FJI983061 FTE983061 GDA983061 GMW983061 GWS983061 HGO983061 HQK983061 IAG983061 IKC983061 ITY983061 JDU983061 JNQ983061 JXM983061 KHI983061 KRE983061 LBA983061 LKW983061 LUS983061 MEO983061 MOK983061 MYG983061 NIC983061 NRY983061 OBU983061 OLQ983061 OVM983061 PFI983061 PPE983061 PZA983061 QIW983061 QSS983061 RCO983061 RMK983061 RWG983061 SGC983061 SPY983061 SZU983061 TJQ983061 TTM983061 UDI983061 UNE983061 UXA983061 VGW983061 VQS983061 WAO983061 WKK983061 WUG983061 HV77:IG77 RR77:SC77 ABN77:ABY77 ALJ77:ALU77 AVF77:AVQ77 BFB77:BFM77 BOX77:BPI77 BYT77:BZE77 CIP77:CJA77 CSL77:CSW77 DCH77:DCS77 DMD77:DMO77 DVZ77:DWK77 EFV77:EGG77 EPR77:EQC77 EZN77:EZY77 FJJ77:FJU77 FTF77:FTQ77 GDB77:GDM77 GMX77:GNI77 GWT77:GXE77 HGP77:HHA77 HQL77:HQW77 IAH77:IAS77 IKD77:IKO77 ITZ77:IUK77 JDV77:JEG77 JNR77:JOC77 JXN77:JXY77 KHJ77:KHU77 KRF77:KRQ77 LBB77:LBM77 LKX77:LLI77 LUT77:LVE77 MEP77:MFA77 MOL77:MOW77 MYH77:MYS77 NID77:NIO77 NRZ77:NSK77 OBV77:OCG77 OLR77:OMC77 OVN77:OVY77 PFJ77:PFU77 PPF77:PPQ77 PZB77:PZM77 QIX77:QJI77 QST77:QTE77 RCP77:RDA77 RML77:RMW77 RWH77:RWS77 SGD77:SGO77 SPZ77:SQK77 SZV77:TAG77 TJR77:TKC77 TTN77:TTY77 UDJ77:UDU77 UNF77:UNQ77 UXB77:UXM77 VGX77:VHI77 VQT77:VRE77 WAP77:WBA77 WKL77:WKW77 WUH77:WUS77 HV65538:IG65539 RR65538:SC65539 ABN65538:ABY65539 ALJ65538:ALU65539 AVF65538:AVQ65539 BFB65538:BFM65539 BOX65538:BPI65539 BYT65538:BZE65539 CIP65538:CJA65539 CSL65538:CSW65539 DCH65538:DCS65539 DMD65538:DMO65539 DVZ65538:DWK65539 EFV65538:EGG65539 EPR65538:EQC65539 EZN65538:EZY65539 FJJ65538:FJU65539 FTF65538:FTQ65539 GDB65538:GDM65539 GMX65538:GNI65539 GWT65538:GXE65539 HGP65538:HHA65539 HQL65538:HQW65539 IAH65538:IAS65539 IKD65538:IKO65539 ITZ65538:IUK65539 JDV65538:JEG65539 JNR65538:JOC65539 JXN65538:JXY65539 KHJ65538:KHU65539 KRF65538:KRQ65539 LBB65538:LBM65539 LKX65538:LLI65539 LUT65538:LVE65539 MEP65538:MFA65539 MOL65538:MOW65539 MYH65538:MYS65539 NID65538:NIO65539 NRZ65538:NSK65539 OBV65538:OCG65539 OLR65538:OMC65539 OVN65538:OVY65539 PFJ65538:PFU65539 PPF65538:PPQ65539 PZB65538:PZM65539 QIX65538:QJI65539 QST65538:QTE65539 RCP65538:RDA65539 RML65538:RMW65539 RWH65538:RWS65539 SGD65538:SGO65539 SPZ65538:SQK65539 SZV65538:TAG65539 TJR65538:TKC65539 TTN65538:TTY65539 UDJ65538:UDU65539 UNF65538:UNQ65539 UXB65538:UXM65539 VGX65538:VHI65539 VQT65538:VRE65539 WAP65538:WBA65539 WKL65538:WKW65539 WUH65538:WUS65539 HV131074:IG131075 RR131074:SC131075 ABN131074:ABY131075 ALJ131074:ALU131075 AVF131074:AVQ131075 BFB131074:BFM131075 BOX131074:BPI131075 BYT131074:BZE131075 CIP131074:CJA131075 CSL131074:CSW131075 DCH131074:DCS131075 DMD131074:DMO131075 DVZ131074:DWK131075 EFV131074:EGG131075 EPR131074:EQC131075 EZN131074:EZY131075 FJJ131074:FJU131075 FTF131074:FTQ131075 GDB131074:GDM131075 GMX131074:GNI131075 GWT131074:GXE131075 HGP131074:HHA131075 HQL131074:HQW131075 IAH131074:IAS131075 IKD131074:IKO131075 ITZ131074:IUK131075 JDV131074:JEG131075 JNR131074:JOC131075 JXN131074:JXY131075 KHJ131074:KHU131075 KRF131074:KRQ131075 LBB131074:LBM131075 LKX131074:LLI131075 LUT131074:LVE131075 MEP131074:MFA131075 MOL131074:MOW131075 MYH131074:MYS131075 NID131074:NIO131075 NRZ131074:NSK131075 OBV131074:OCG131075 OLR131074:OMC131075 OVN131074:OVY131075 PFJ131074:PFU131075 PPF131074:PPQ131075 PZB131074:PZM131075 QIX131074:QJI131075 QST131074:QTE131075 RCP131074:RDA131075 RML131074:RMW131075 RWH131074:RWS131075 SGD131074:SGO131075 SPZ131074:SQK131075 SZV131074:TAG131075 TJR131074:TKC131075 TTN131074:TTY131075 UDJ131074:UDU131075 UNF131074:UNQ131075 UXB131074:UXM131075 VGX131074:VHI131075 VQT131074:VRE131075 WAP131074:WBA131075 WKL131074:WKW131075 WUH131074:WUS131075 HV196610:IG196611 RR196610:SC196611 ABN196610:ABY196611 ALJ196610:ALU196611 AVF196610:AVQ196611 BFB196610:BFM196611 BOX196610:BPI196611 BYT196610:BZE196611 CIP196610:CJA196611 CSL196610:CSW196611 DCH196610:DCS196611 DMD196610:DMO196611 DVZ196610:DWK196611 EFV196610:EGG196611 EPR196610:EQC196611 EZN196610:EZY196611 FJJ196610:FJU196611 FTF196610:FTQ196611 GDB196610:GDM196611 GMX196610:GNI196611 GWT196610:GXE196611 HGP196610:HHA196611 HQL196610:HQW196611 IAH196610:IAS196611 IKD196610:IKO196611 ITZ196610:IUK196611 JDV196610:JEG196611 JNR196610:JOC196611 JXN196610:JXY196611 KHJ196610:KHU196611 KRF196610:KRQ196611 LBB196610:LBM196611 LKX196610:LLI196611 LUT196610:LVE196611 MEP196610:MFA196611 MOL196610:MOW196611 MYH196610:MYS196611 NID196610:NIO196611 NRZ196610:NSK196611 OBV196610:OCG196611 OLR196610:OMC196611 OVN196610:OVY196611 PFJ196610:PFU196611 PPF196610:PPQ196611 PZB196610:PZM196611 QIX196610:QJI196611 QST196610:QTE196611 RCP196610:RDA196611 RML196610:RMW196611 RWH196610:RWS196611 SGD196610:SGO196611 SPZ196610:SQK196611 SZV196610:TAG196611 TJR196610:TKC196611 TTN196610:TTY196611 UDJ196610:UDU196611 UNF196610:UNQ196611 UXB196610:UXM196611 VGX196610:VHI196611 VQT196610:VRE196611 WAP196610:WBA196611 WKL196610:WKW196611 WUH196610:WUS196611 HV262146:IG262147 RR262146:SC262147 ABN262146:ABY262147 ALJ262146:ALU262147 AVF262146:AVQ262147 BFB262146:BFM262147 BOX262146:BPI262147 BYT262146:BZE262147 CIP262146:CJA262147 CSL262146:CSW262147 DCH262146:DCS262147 DMD262146:DMO262147 DVZ262146:DWK262147 EFV262146:EGG262147 EPR262146:EQC262147 EZN262146:EZY262147 FJJ262146:FJU262147 FTF262146:FTQ262147 GDB262146:GDM262147 GMX262146:GNI262147 GWT262146:GXE262147 HGP262146:HHA262147 HQL262146:HQW262147 IAH262146:IAS262147 IKD262146:IKO262147 ITZ262146:IUK262147 JDV262146:JEG262147 JNR262146:JOC262147 JXN262146:JXY262147 KHJ262146:KHU262147 KRF262146:KRQ262147 LBB262146:LBM262147 LKX262146:LLI262147 LUT262146:LVE262147 MEP262146:MFA262147 MOL262146:MOW262147 MYH262146:MYS262147 NID262146:NIO262147 NRZ262146:NSK262147 OBV262146:OCG262147 OLR262146:OMC262147 OVN262146:OVY262147 PFJ262146:PFU262147 PPF262146:PPQ262147 PZB262146:PZM262147 QIX262146:QJI262147 QST262146:QTE262147 RCP262146:RDA262147 RML262146:RMW262147 RWH262146:RWS262147 SGD262146:SGO262147 SPZ262146:SQK262147 SZV262146:TAG262147 TJR262146:TKC262147 TTN262146:TTY262147 UDJ262146:UDU262147 UNF262146:UNQ262147 UXB262146:UXM262147 VGX262146:VHI262147 VQT262146:VRE262147 WAP262146:WBA262147 WKL262146:WKW262147 WUH262146:WUS262147 HV327682:IG327683 RR327682:SC327683 ABN327682:ABY327683 ALJ327682:ALU327683 AVF327682:AVQ327683 BFB327682:BFM327683 BOX327682:BPI327683 BYT327682:BZE327683 CIP327682:CJA327683 CSL327682:CSW327683 DCH327682:DCS327683 DMD327682:DMO327683 DVZ327682:DWK327683 EFV327682:EGG327683 EPR327682:EQC327683 EZN327682:EZY327683 FJJ327682:FJU327683 FTF327682:FTQ327683 GDB327682:GDM327683 GMX327682:GNI327683 GWT327682:GXE327683 HGP327682:HHA327683 HQL327682:HQW327683 IAH327682:IAS327683 IKD327682:IKO327683 ITZ327682:IUK327683 JDV327682:JEG327683 JNR327682:JOC327683 JXN327682:JXY327683 KHJ327682:KHU327683 KRF327682:KRQ327683 LBB327682:LBM327683 LKX327682:LLI327683 LUT327682:LVE327683 MEP327682:MFA327683 MOL327682:MOW327683 MYH327682:MYS327683 NID327682:NIO327683 NRZ327682:NSK327683 OBV327682:OCG327683 OLR327682:OMC327683 OVN327682:OVY327683 PFJ327682:PFU327683 PPF327682:PPQ327683 PZB327682:PZM327683 QIX327682:QJI327683 QST327682:QTE327683 RCP327682:RDA327683 RML327682:RMW327683 RWH327682:RWS327683 SGD327682:SGO327683 SPZ327682:SQK327683 SZV327682:TAG327683 TJR327682:TKC327683 TTN327682:TTY327683 UDJ327682:UDU327683 UNF327682:UNQ327683 UXB327682:UXM327683 VGX327682:VHI327683 VQT327682:VRE327683 WAP327682:WBA327683 WKL327682:WKW327683 WUH327682:WUS327683 HV393218:IG393219 RR393218:SC393219 ABN393218:ABY393219 ALJ393218:ALU393219 AVF393218:AVQ393219 BFB393218:BFM393219 BOX393218:BPI393219 BYT393218:BZE393219 CIP393218:CJA393219 CSL393218:CSW393219 DCH393218:DCS393219 DMD393218:DMO393219 DVZ393218:DWK393219 EFV393218:EGG393219 EPR393218:EQC393219 EZN393218:EZY393219 FJJ393218:FJU393219 FTF393218:FTQ393219 GDB393218:GDM393219 GMX393218:GNI393219 GWT393218:GXE393219 HGP393218:HHA393219 HQL393218:HQW393219 IAH393218:IAS393219 IKD393218:IKO393219 ITZ393218:IUK393219 JDV393218:JEG393219 JNR393218:JOC393219 JXN393218:JXY393219 KHJ393218:KHU393219 KRF393218:KRQ393219 LBB393218:LBM393219 LKX393218:LLI393219 LUT393218:LVE393219 MEP393218:MFA393219 MOL393218:MOW393219 MYH393218:MYS393219 NID393218:NIO393219 NRZ393218:NSK393219 OBV393218:OCG393219 OLR393218:OMC393219 OVN393218:OVY393219 PFJ393218:PFU393219 PPF393218:PPQ393219 PZB393218:PZM393219 QIX393218:QJI393219 QST393218:QTE393219 RCP393218:RDA393219 RML393218:RMW393219 RWH393218:RWS393219 SGD393218:SGO393219 SPZ393218:SQK393219 SZV393218:TAG393219 TJR393218:TKC393219 TTN393218:TTY393219 UDJ393218:UDU393219 UNF393218:UNQ393219 UXB393218:UXM393219 VGX393218:VHI393219 VQT393218:VRE393219 WAP393218:WBA393219 WKL393218:WKW393219 WUH393218:WUS393219 HV458754:IG458755 RR458754:SC458755 ABN458754:ABY458755 ALJ458754:ALU458755 AVF458754:AVQ458755 BFB458754:BFM458755 BOX458754:BPI458755 BYT458754:BZE458755 CIP458754:CJA458755 CSL458754:CSW458755 DCH458754:DCS458755 DMD458754:DMO458755 DVZ458754:DWK458755 EFV458754:EGG458755 EPR458754:EQC458755 EZN458754:EZY458755 FJJ458754:FJU458755 FTF458754:FTQ458755 GDB458754:GDM458755 GMX458754:GNI458755 GWT458754:GXE458755 HGP458754:HHA458755 HQL458754:HQW458755 IAH458754:IAS458755 IKD458754:IKO458755 ITZ458754:IUK458755 JDV458754:JEG458755 JNR458754:JOC458755 JXN458754:JXY458755 KHJ458754:KHU458755 KRF458754:KRQ458755 LBB458754:LBM458755 LKX458754:LLI458755 LUT458754:LVE458755 MEP458754:MFA458755 MOL458754:MOW458755 MYH458754:MYS458755 NID458754:NIO458755 NRZ458754:NSK458755 OBV458754:OCG458755 OLR458754:OMC458755 OVN458754:OVY458755 PFJ458754:PFU458755 PPF458754:PPQ458755 PZB458754:PZM458755 QIX458754:QJI458755 QST458754:QTE458755 RCP458754:RDA458755 RML458754:RMW458755 RWH458754:RWS458755 SGD458754:SGO458755 SPZ458754:SQK458755 SZV458754:TAG458755 TJR458754:TKC458755 TTN458754:TTY458755 UDJ458754:UDU458755 UNF458754:UNQ458755 UXB458754:UXM458755 VGX458754:VHI458755 VQT458754:VRE458755 WAP458754:WBA458755 WKL458754:WKW458755 WUH458754:WUS458755 HV524290:IG524291 RR524290:SC524291 ABN524290:ABY524291 ALJ524290:ALU524291 AVF524290:AVQ524291 BFB524290:BFM524291 BOX524290:BPI524291 BYT524290:BZE524291 CIP524290:CJA524291 CSL524290:CSW524291 DCH524290:DCS524291 DMD524290:DMO524291 DVZ524290:DWK524291 EFV524290:EGG524291 EPR524290:EQC524291 EZN524290:EZY524291 FJJ524290:FJU524291 FTF524290:FTQ524291 GDB524290:GDM524291 GMX524290:GNI524291 GWT524290:GXE524291 HGP524290:HHA524291 HQL524290:HQW524291 IAH524290:IAS524291 IKD524290:IKO524291 ITZ524290:IUK524291 JDV524290:JEG524291 JNR524290:JOC524291 JXN524290:JXY524291 KHJ524290:KHU524291 KRF524290:KRQ524291 LBB524290:LBM524291 LKX524290:LLI524291 LUT524290:LVE524291 MEP524290:MFA524291 MOL524290:MOW524291 MYH524290:MYS524291 NID524290:NIO524291 NRZ524290:NSK524291 OBV524290:OCG524291 OLR524290:OMC524291 OVN524290:OVY524291 PFJ524290:PFU524291 PPF524290:PPQ524291 PZB524290:PZM524291 QIX524290:QJI524291 QST524290:QTE524291 RCP524290:RDA524291 RML524290:RMW524291 RWH524290:RWS524291 SGD524290:SGO524291 SPZ524290:SQK524291 SZV524290:TAG524291 TJR524290:TKC524291 TTN524290:TTY524291 UDJ524290:UDU524291 UNF524290:UNQ524291 UXB524290:UXM524291 VGX524290:VHI524291 VQT524290:VRE524291 WAP524290:WBA524291 WKL524290:WKW524291 WUH524290:WUS524291 HV589826:IG589827 RR589826:SC589827 ABN589826:ABY589827 ALJ589826:ALU589827 AVF589826:AVQ589827 BFB589826:BFM589827 BOX589826:BPI589827 BYT589826:BZE589827 CIP589826:CJA589827 CSL589826:CSW589827 DCH589826:DCS589827 DMD589826:DMO589827 DVZ589826:DWK589827 EFV589826:EGG589827 EPR589826:EQC589827 EZN589826:EZY589827 FJJ589826:FJU589827 FTF589826:FTQ589827 GDB589826:GDM589827 GMX589826:GNI589827 GWT589826:GXE589827 HGP589826:HHA589827 HQL589826:HQW589827 IAH589826:IAS589827 IKD589826:IKO589827 ITZ589826:IUK589827 JDV589826:JEG589827 JNR589826:JOC589827 JXN589826:JXY589827 KHJ589826:KHU589827 KRF589826:KRQ589827 LBB589826:LBM589827 LKX589826:LLI589827 LUT589826:LVE589827 MEP589826:MFA589827 MOL589826:MOW589827 MYH589826:MYS589827 NID589826:NIO589827 NRZ589826:NSK589827 OBV589826:OCG589827 OLR589826:OMC589827 OVN589826:OVY589827 PFJ589826:PFU589827 PPF589826:PPQ589827 PZB589826:PZM589827 QIX589826:QJI589827 QST589826:QTE589827 RCP589826:RDA589827 RML589826:RMW589827 RWH589826:RWS589827 SGD589826:SGO589827 SPZ589826:SQK589827 SZV589826:TAG589827 TJR589826:TKC589827 TTN589826:TTY589827 UDJ589826:UDU589827 UNF589826:UNQ589827 UXB589826:UXM589827 VGX589826:VHI589827 VQT589826:VRE589827 WAP589826:WBA589827 WKL589826:WKW589827 WUH589826:WUS589827 HV655362:IG655363 RR655362:SC655363 ABN655362:ABY655363 ALJ655362:ALU655363 AVF655362:AVQ655363 BFB655362:BFM655363 BOX655362:BPI655363 BYT655362:BZE655363 CIP655362:CJA655363 CSL655362:CSW655363 DCH655362:DCS655363 DMD655362:DMO655363 DVZ655362:DWK655363 EFV655362:EGG655363 EPR655362:EQC655363 EZN655362:EZY655363 FJJ655362:FJU655363 FTF655362:FTQ655363 GDB655362:GDM655363 GMX655362:GNI655363 GWT655362:GXE655363 HGP655362:HHA655363 HQL655362:HQW655363 IAH655362:IAS655363 IKD655362:IKO655363 ITZ655362:IUK655363 JDV655362:JEG655363 JNR655362:JOC655363 JXN655362:JXY655363 KHJ655362:KHU655363 KRF655362:KRQ655363 LBB655362:LBM655363 LKX655362:LLI655363 LUT655362:LVE655363 MEP655362:MFA655363 MOL655362:MOW655363 MYH655362:MYS655363 NID655362:NIO655363 NRZ655362:NSK655363 OBV655362:OCG655363 OLR655362:OMC655363 OVN655362:OVY655363 PFJ655362:PFU655363 PPF655362:PPQ655363 PZB655362:PZM655363 QIX655362:QJI655363 QST655362:QTE655363 RCP655362:RDA655363 RML655362:RMW655363 RWH655362:RWS655363 SGD655362:SGO655363 SPZ655362:SQK655363 SZV655362:TAG655363 TJR655362:TKC655363 TTN655362:TTY655363 UDJ655362:UDU655363 UNF655362:UNQ655363 UXB655362:UXM655363 VGX655362:VHI655363 VQT655362:VRE655363 WAP655362:WBA655363 WKL655362:WKW655363 WUH655362:WUS655363 HV720898:IG720899 RR720898:SC720899 ABN720898:ABY720899 ALJ720898:ALU720899 AVF720898:AVQ720899 BFB720898:BFM720899 BOX720898:BPI720899 BYT720898:BZE720899 CIP720898:CJA720899 CSL720898:CSW720899 DCH720898:DCS720899 DMD720898:DMO720899 DVZ720898:DWK720899 EFV720898:EGG720899 EPR720898:EQC720899 EZN720898:EZY720899 FJJ720898:FJU720899 FTF720898:FTQ720899 GDB720898:GDM720899 GMX720898:GNI720899 GWT720898:GXE720899 HGP720898:HHA720899 HQL720898:HQW720899 IAH720898:IAS720899 IKD720898:IKO720899 ITZ720898:IUK720899 JDV720898:JEG720899 JNR720898:JOC720899 JXN720898:JXY720899 KHJ720898:KHU720899 KRF720898:KRQ720899 LBB720898:LBM720899 LKX720898:LLI720899 LUT720898:LVE720899 MEP720898:MFA720899 MOL720898:MOW720899 MYH720898:MYS720899 NID720898:NIO720899 NRZ720898:NSK720899 OBV720898:OCG720899 OLR720898:OMC720899 OVN720898:OVY720899 PFJ720898:PFU720899 PPF720898:PPQ720899 PZB720898:PZM720899 QIX720898:QJI720899 QST720898:QTE720899 RCP720898:RDA720899 RML720898:RMW720899 RWH720898:RWS720899 SGD720898:SGO720899 SPZ720898:SQK720899 SZV720898:TAG720899 TJR720898:TKC720899 TTN720898:TTY720899 UDJ720898:UDU720899 UNF720898:UNQ720899 UXB720898:UXM720899 VGX720898:VHI720899 VQT720898:VRE720899 WAP720898:WBA720899 WKL720898:WKW720899 WUH720898:WUS720899 HV786434:IG786435 RR786434:SC786435 ABN786434:ABY786435 ALJ786434:ALU786435 AVF786434:AVQ786435 BFB786434:BFM786435 BOX786434:BPI786435 BYT786434:BZE786435 CIP786434:CJA786435 CSL786434:CSW786435 DCH786434:DCS786435 DMD786434:DMO786435 DVZ786434:DWK786435 EFV786434:EGG786435 EPR786434:EQC786435 EZN786434:EZY786435 FJJ786434:FJU786435 FTF786434:FTQ786435 GDB786434:GDM786435 GMX786434:GNI786435 GWT786434:GXE786435 HGP786434:HHA786435 HQL786434:HQW786435 IAH786434:IAS786435 IKD786434:IKO786435 ITZ786434:IUK786435 JDV786434:JEG786435 JNR786434:JOC786435 JXN786434:JXY786435 KHJ786434:KHU786435 KRF786434:KRQ786435 LBB786434:LBM786435 LKX786434:LLI786435 LUT786434:LVE786435 MEP786434:MFA786435 MOL786434:MOW786435 MYH786434:MYS786435 NID786434:NIO786435 NRZ786434:NSK786435 OBV786434:OCG786435 OLR786434:OMC786435 OVN786434:OVY786435 PFJ786434:PFU786435 PPF786434:PPQ786435 PZB786434:PZM786435 QIX786434:QJI786435 QST786434:QTE786435 RCP786434:RDA786435 RML786434:RMW786435 RWH786434:RWS786435 SGD786434:SGO786435 SPZ786434:SQK786435 SZV786434:TAG786435 TJR786434:TKC786435 TTN786434:TTY786435 UDJ786434:UDU786435 UNF786434:UNQ786435 UXB786434:UXM786435 VGX786434:VHI786435 VQT786434:VRE786435 WAP786434:WBA786435 WKL786434:WKW786435 WUH786434:WUS786435 HV851970:IG851971 RR851970:SC851971 ABN851970:ABY851971 ALJ851970:ALU851971 AVF851970:AVQ851971 BFB851970:BFM851971 BOX851970:BPI851971 BYT851970:BZE851971 CIP851970:CJA851971 CSL851970:CSW851971 DCH851970:DCS851971 DMD851970:DMO851971 DVZ851970:DWK851971 EFV851970:EGG851971 EPR851970:EQC851971 EZN851970:EZY851971 FJJ851970:FJU851971 FTF851970:FTQ851971 GDB851970:GDM851971 GMX851970:GNI851971 GWT851970:GXE851971 HGP851970:HHA851971 HQL851970:HQW851971 IAH851970:IAS851971 IKD851970:IKO851971 ITZ851970:IUK851971 JDV851970:JEG851971 JNR851970:JOC851971 JXN851970:JXY851971 KHJ851970:KHU851971 KRF851970:KRQ851971 LBB851970:LBM851971 LKX851970:LLI851971 LUT851970:LVE851971 MEP851970:MFA851971 MOL851970:MOW851971 MYH851970:MYS851971 NID851970:NIO851971 NRZ851970:NSK851971 OBV851970:OCG851971 OLR851970:OMC851971 OVN851970:OVY851971 PFJ851970:PFU851971 PPF851970:PPQ851971 PZB851970:PZM851971 QIX851970:QJI851971 QST851970:QTE851971 RCP851970:RDA851971 RML851970:RMW851971 RWH851970:RWS851971 SGD851970:SGO851971 SPZ851970:SQK851971 SZV851970:TAG851971 TJR851970:TKC851971 TTN851970:TTY851971 UDJ851970:UDU851971 UNF851970:UNQ851971 UXB851970:UXM851971 VGX851970:VHI851971 VQT851970:VRE851971 WAP851970:WBA851971 WKL851970:WKW851971 WUH851970:WUS851971 HV917506:IG917507 RR917506:SC917507 ABN917506:ABY917507 ALJ917506:ALU917507 AVF917506:AVQ917507 BFB917506:BFM917507 BOX917506:BPI917507 BYT917506:BZE917507 CIP917506:CJA917507 CSL917506:CSW917507 DCH917506:DCS917507 DMD917506:DMO917507 DVZ917506:DWK917507 EFV917506:EGG917507 EPR917506:EQC917507 EZN917506:EZY917507 FJJ917506:FJU917507 FTF917506:FTQ917507 GDB917506:GDM917507 GMX917506:GNI917507 GWT917506:GXE917507 HGP917506:HHA917507 HQL917506:HQW917507 IAH917506:IAS917507 IKD917506:IKO917507 ITZ917506:IUK917507 JDV917506:JEG917507 JNR917506:JOC917507 JXN917506:JXY917507 KHJ917506:KHU917507 KRF917506:KRQ917507 LBB917506:LBM917507 LKX917506:LLI917507 LUT917506:LVE917507 MEP917506:MFA917507 MOL917506:MOW917507 MYH917506:MYS917507 NID917506:NIO917507 NRZ917506:NSK917507 OBV917506:OCG917507 OLR917506:OMC917507 OVN917506:OVY917507 PFJ917506:PFU917507 PPF917506:PPQ917507 PZB917506:PZM917507 QIX917506:QJI917507 QST917506:QTE917507 RCP917506:RDA917507 RML917506:RMW917507 RWH917506:RWS917507 SGD917506:SGO917507 SPZ917506:SQK917507 SZV917506:TAG917507 TJR917506:TKC917507 TTN917506:TTY917507 UDJ917506:UDU917507 UNF917506:UNQ917507 UXB917506:UXM917507 VGX917506:VHI917507 VQT917506:VRE917507 WAP917506:WBA917507 WKL917506:WKW917507 WUH917506:WUS917507 HV983042:IG983043 RR983042:SC983043 ABN983042:ABY983043 ALJ983042:ALU983043 AVF983042:AVQ983043 BFB983042:BFM983043 BOX983042:BPI983043 BYT983042:BZE983043 CIP983042:CJA983043 CSL983042:CSW983043 DCH983042:DCS983043 DMD983042:DMO983043 DVZ983042:DWK983043 EFV983042:EGG983043 EPR983042:EQC983043 EZN983042:EZY983043 FJJ983042:FJU983043 FTF983042:FTQ983043 GDB983042:GDM983043 GMX983042:GNI983043 GWT983042:GXE983043 HGP983042:HHA983043 HQL983042:HQW983043 IAH983042:IAS983043 IKD983042:IKO983043 ITZ983042:IUK983043 JDV983042:JEG983043 JNR983042:JOC983043 JXN983042:JXY983043 KHJ983042:KHU983043 KRF983042:KRQ983043 LBB983042:LBM983043 LKX983042:LLI983043 LUT983042:LVE983043 MEP983042:MFA983043 MOL983042:MOW983043 MYH983042:MYS983043 NID983042:NIO983043 NRZ983042:NSK983043 OBV983042:OCG983043 OLR983042:OMC983043 OVN983042:OVY983043 PFJ983042:PFU983043 PPF983042:PPQ983043 PZB983042:PZM983043 QIX983042:QJI983043 QST983042:QTE983043 RCP983042:RDA983043 RML983042:RMW983043 RWH983042:RWS983043 SGD983042:SGO983043 SPZ983042:SQK983043 SZV983042:TAG983043 TJR983042:TKC983043 TTN983042:TTY983043 UDJ983042:UDU983043 UNF983042:UNQ983043 UXB983042:UXM983043 VGX983042:VHI983043 VQT983042:VRE983043 WAP983042:WBA983043 WKL983042:WKW983043 WUH983042:WUS983043 IV77:JG77 SR77:TC77 ACN77:ACY77 AMJ77:AMU77 AWF77:AWQ77 BGB77:BGM77 BPX77:BQI77 BZT77:CAE77 CJP77:CKA77 CTL77:CTW77 DDH77:DDS77 DND77:DNO77 DWZ77:DXK77 EGV77:EHG77 EQR77:ERC77 FAN77:FAY77 FKJ77:FKU77 FUF77:FUQ77 GEB77:GEM77 GNX77:GOI77 GXT77:GYE77 HHP77:HIA77 HRL77:HRW77 IBH77:IBS77 ILD77:ILO77 IUZ77:IVK77 JEV77:JFG77 JOR77:JPC77 JYN77:JYY77 KIJ77:KIU77 KSF77:KSQ77 LCB77:LCM77 LLX77:LMI77 LVT77:LWE77 MFP77:MGA77 MPL77:MPW77 MZH77:MZS77 NJD77:NJO77 NSZ77:NTK77 OCV77:ODG77 OMR77:ONC77 OWN77:OWY77 PGJ77:PGU77 PQF77:PQQ77 QAB77:QAM77 QJX77:QKI77 QTT77:QUE77 RDP77:REA77 RNL77:RNW77 RXH77:RXS77 SHD77:SHO77 SQZ77:SRK77 TAV77:TBG77 TKR77:TLC77 TUN77:TUY77 UEJ77:UEU77 UOF77:UOQ77 UYB77:UYM77 VHX77:VII77 VRT77:VSE77 WBP77:WCA77 WLL77:WLW77 WVH77:WVS77 IV65538:JG65539 SR65538:TC65539 ACN65538:ACY65539 AMJ65538:AMU65539 AWF65538:AWQ65539 BGB65538:BGM65539 BPX65538:BQI65539 BZT65538:CAE65539 CJP65538:CKA65539 CTL65538:CTW65539 DDH65538:DDS65539 DND65538:DNO65539 DWZ65538:DXK65539 EGV65538:EHG65539 EQR65538:ERC65539 FAN65538:FAY65539 FKJ65538:FKU65539 FUF65538:FUQ65539 GEB65538:GEM65539 GNX65538:GOI65539 GXT65538:GYE65539 HHP65538:HIA65539 HRL65538:HRW65539 IBH65538:IBS65539 ILD65538:ILO65539 IUZ65538:IVK65539 JEV65538:JFG65539 JOR65538:JPC65539 JYN65538:JYY65539 KIJ65538:KIU65539 KSF65538:KSQ65539 LCB65538:LCM65539 LLX65538:LMI65539 LVT65538:LWE65539 MFP65538:MGA65539 MPL65538:MPW65539 MZH65538:MZS65539 NJD65538:NJO65539 NSZ65538:NTK65539 OCV65538:ODG65539 OMR65538:ONC65539 OWN65538:OWY65539 PGJ65538:PGU65539 PQF65538:PQQ65539 QAB65538:QAM65539 QJX65538:QKI65539 QTT65538:QUE65539 RDP65538:REA65539 RNL65538:RNW65539 RXH65538:RXS65539 SHD65538:SHO65539 SQZ65538:SRK65539 TAV65538:TBG65539 TKR65538:TLC65539 TUN65538:TUY65539 UEJ65538:UEU65539 UOF65538:UOQ65539 UYB65538:UYM65539 VHX65538:VII65539 VRT65538:VSE65539 WBP65538:WCA65539 WLL65538:WLW65539 WVH65538:WVS65539 IV131074:JG131075 SR131074:TC131075 ACN131074:ACY131075 AMJ131074:AMU131075 AWF131074:AWQ131075 BGB131074:BGM131075 BPX131074:BQI131075 BZT131074:CAE131075 CJP131074:CKA131075 CTL131074:CTW131075 DDH131074:DDS131075 DND131074:DNO131075 DWZ131074:DXK131075 EGV131074:EHG131075 EQR131074:ERC131075 FAN131074:FAY131075 FKJ131074:FKU131075 FUF131074:FUQ131075 GEB131074:GEM131075 GNX131074:GOI131075 GXT131074:GYE131075 HHP131074:HIA131075 HRL131074:HRW131075 IBH131074:IBS131075 ILD131074:ILO131075 IUZ131074:IVK131075 JEV131074:JFG131075 JOR131074:JPC131075 JYN131074:JYY131075 KIJ131074:KIU131075 KSF131074:KSQ131075 LCB131074:LCM131075 LLX131074:LMI131075 LVT131074:LWE131075 MFP131074:MGA131075 MPL131074:MPW131075 MZH131074:MZS131075 NJD131074:NJO131075 NSZ131074:NTK131075 OCV131074:ODG131075 OMR131074:ONC131075 OWN131074:OWY131075 PGJ131074:PGU131075 PQF131074:PQQ131075 QAB131074:QAM131075 QJX131074:QKI131075 QTT131074:QUE131075 RDP131074:REA131075 RNL131074:RNW131075 RXH131074:RXS131075 SHD131074:SHO131075 SQZ131074:SRK131075 TAV131074:TBG131075 TKR131074:TLC131075 TUN131074:TUY131075 UEJ131074:UEU131075 UOF131074:UOQ131075 UYB131074:UYM131075 VHX131074:VII131075 VRT131074:VSE131075 WBP131074:WCA131075 WLL131074:WLW131075 WVH131074:WVS131075 IV196610:JG196611 SR196610:TC196611 ACN196610:ACY196611 AMJ196610:AMU196611 AWF196610:AWQ196611 BGB196610:BGM196611 BPX196610:BQI196611 BZT196610:CAE196611 CJP196610:CKA196611 CTL196610:CTW196611 DDH196610:DDS196611 DND196610:DNO196611 DWZ196610:DXK196611 EGV196610:EHG196611 EQR196610:ERC196611 FAN196610:FAY196611 FKJ196610:FKU196611 FUF196610:FUQ196611 GEB196610:GEM196611 GNX196610:GOI196611 GXT196610:GYE196611 HHP196610:HIA196611 HRL196610:HRW196611 IBH196610:IBS196611 ILD196610:ILO196611 IUZ196610:IVK196611 JEV196610:JFG196611 JOR196610:JPC196611 JYN196610:JYY196611 KIJ196610:KIU196611 KSF196610:KSQ196611 LCB196610:LCM196611 LLX196610:LMI196611 LVT196610:LWE196611 MFP196610:MGA196611 MPL196610:MPW196611 MZH196610:MZS196611 NJD196610:NJO196611 NSZ196610:NTK196611 OCV196610:ODG196611 OMR196610:ONC196611 OWN196610:OWY196611 PGJ196610:PGU196611 PQF196610:PQQ196611 QAB196610:QAM196611 QJX196610:QKI196611 QTT196610:QUE196611 RDP196610:REA196611 RNL196610:RNW196611 RXH196610:RXS196611 SHD196610:SHO196611 SQZ196610:SRK196611 TAV196610:TBG196611 TKR196610:TLC196611 TUN196610:TUY196611 UEJ196610:UEU196611 UOF196610:UOQ196611 UYB196610:UYM196611 VHX196610:VII196611 VRT196610:VSE196611 WBP196610:WCA196611 WLL196610:WLW196611 WVH196610:WVS196611 IV262146:JG262147 SR262146:TC262147 ACN262146:ACY262147 AMJ262146:AMU262147 AWF262146:AWQ262147 BGB262146:BGM262147 BPX262146:BQI262147 BZT262146:CAE262147 CJP262146:CKA262147 CTL262146:CTW262147 DDH262146:DDS262147 DND262146:DNO262147 DWZ262146:DXK262147 EGV262146:EHG262147 EQR262146:ERC262147 FAN262146:FAY262147 FKJ262146:FKU262147 FUF262146:FUQ262147 GEB262146:GEM262147 GNX262146:GOI262147 GXT262146:GYE262147 HHP262146:HIA262147 HRL262146:HRW262147 IBH262146:IBS262147 ILD262146:ILO262147 IUZ262146:IVK262147 JEV262146:JFG262147 JOR262146:JPC262147 JYN262146:JYY262147 KIJ262146:KIU262147 KSF262146:KSQ262147 LCB262146:LCM262147 LLX262146:LMI262147 LVT262146:LWE262147 MFP262146:MGA262147 MPL262146:MPW262147 MZH262146:MZS262147 NJD262146:NJO262147 NSZ262146:NTK262147 OCV262146:ODG262147 OMR262146:ONC262147 OWN262146:OWY262147 PGJ262146:PGU262147 PQF262146:PQQ262147 QAB262146:QAM262147 QJX262146:QKI262147 QTT262146:QUE262147 RDP262146:REA262147 RNL262146:RNW262147 RXH262146:RXS262147 SHD262146:SHO262147 SQZ262146:SRK262147 TAV262146:TBG262147 TKR262146:TLC262147 TUN262146:TUY262147 UEJ262146:UEU262147 UOF262146:UOQ262147 UYB262146:UYM262147 VHX262146:VII262147 VRT262146:VSE262147 WBP262146:WCA262147 WLL262146:WLW262147 WVH262146:WVS262147 IV327682:JG327683 SR327682:TC327683 ACN327682:ACY327683 AMJ327682:AMU327683 AWF327682:AWQ327683 BGB327682:BGM327683 BPX327682:BQI327683 BZT327682:CAE327683 CJP327682:CKA327683 CTL327682:CTW327683 DDH327682:DDS327683 DND327682:DNO327683 DWZ327682:DXK327683 EGV327682:EHG327683 EQR327682:ERC327683 FAN327682:FAY327683 FKJ327682:FKU327683 FUF327682:FUQ327683 GEB327682:GEM327683 GNX327682:GOI327683 GXT327682:GYE327683 HHP327682:HIA327683 HRL327682:HRW327683 IBH327682:IBS327683 ILD327682:ILO327683 IUZ327682:IVK327683 JEV327682:JFG327683 JOR327682:JPC327683 JYN327682:JYY327683 KIJ327682:KIU327683 KSF327682:KSQ327683 LCB327682:LCM327683 LLX327682:LMI327683 LVT327682:LWE327683 MFP327682:MGA327683 MPL327682:MPW327683 MZH327682:MZS327683 NJD327682:NJO327683 NSZ327682:NTK327683 OCV327682:ODG327683 OMR327682:ONC327683 OWN327682:OWY327683 PGJ327682:PGU327683 PQF327682:PQQ327683 QAB327682:QAM327683 QJX327682:QKI327683 QTT327682:QUE327683 RDP327682:REA327683 RNL327682:RNW327683 RXH327682:RXS327683 SHD327682:SHO327683 SQZ327682:SRK327683 TAV327682:TBG327683 TKR327682:TLC327683 TUN327682:TUY327683 UEJ327682:UEU327683 UOF327682:UOQ327683 UYB327682:UYM327683 VHX327682:VII327683 VRT327682:VSE327683 WBP327682:WCA327683 WLL327682:WLW327683 WVH327682:WVS327683 IV393218:JG393219 SR393218:TC393219 ACN393218:ACY393219 AMJ393218:AMU393219 AWF393218:AWQ393219 BGB393218:BGM393219 BPX393218:BQI393219 BZT393218:CAE393219 CJP393218:CKA393219 CTL393218:CTW393219 DDH393218:DDS393219 DND393218:DNO393219 DWZ393218:DXK393219 EGV393218:EHG393219 EQR393218:ERC393219 FAN393218:FAY393219 FKJ393218:FKU393219 FUF393218:FUQ393219 GEB393218:GEM393219 GNX393218:GOI393219 GXT393218:GYE393219 HHP393218:HIA393219 HRL393218:HRW393219 IBH393218:IBS393219 ILD393218:ILO393219 IUZ393218:IVK393219 JEV393218:JFG393219 JOR393218:JPC393219 JYN393218:JYY393219 KIJ393218:KIU393219 KSF393218:KSQ393219 LCB393218:LCM393219 LLX393218:LMI393219 LVT393218:LWE393219 MFP393218:MGA393219 MPL393218:MPW393219 MZH393218:MZS393219 NJD393218:NJO393219 NSZ393218:NTK393219 OCV393218:ODG393219 OMR393218:ONC393219 OWN393218:OWY393219 PGJ393218:PGU393219 PQF393218:PQQ393219 QAB393218:QAM393219 QJX393218:QKI393219 QTT393218:QUE393219 RDP393218:REA393219 RNL393218:RNW393219 RXH393218:RXS393219 SHD393218:SHO393219 SQZ393218:SRK393219 TAV393218:TBG393219 TKR393218:TLC393219 TUN393218:TUY393219 UEJ393218:UEU393219 UOF393218:UOQ393219 UYB393218:UYM393219 VHX393218:VII393219 VRT393218:VSE393219 WBP393218:WCA393219 WLL393218:WLW393219 WVH393218:WVS393219 IV458754:JG458755 SR458754:TC458755 ACN458754:ACY458755 AMJ458754:AMU458755 AWF458754:AWQ458755 BGB458754:BGM458755 BPX458754:BQI458755 BZT458754:CAE458755 CJP458754:CKA458755 CTL458754:CTW458755 DDH458754:DDS458755 DND458754:DNO458755 DWZ458754:DXK458755 EGV458754:EHG458755 EQR458754:ERC458755 FAN458754:FAY458755 FKJ458754:FKU458755 FUF458754:FUQ458755 GEB458754:GEM458755 GNX458754:GOI458755 GXT458754:GYE458755 HHP458754:HIA458755 HRL458754:HRW458755 IBH458754:IBS458755 ILD458754:ILO458755 IUZ458754:IVK458755 JEV458754:JFG458755 JOR458754:JPC458755 JYN458754:JYY458755 KIJ458754:KIU458755 KSF458754:KSQ458755 LCB458754:LCM458755 LLX458754:LMI458755 LVT458754:LWE458755 MFP458754:MGA458755 MPL458754:MPW458755 MZH458754:MZS458755 NJD458754:NJO458755 NSZ458754:NTK458755 OCV458754:ODG458755 OMR458754:ONC458755 OWN458754:OWY458755 PGJ458754:PGU458755 PQF458754:PQQ458755 QAB458754:QAM458755 QJX458754:QKI458755 QTT458754:QUE458755 RDP458754:REA458755 RNL458754:RNW458755 RXH458754:RXS458755 SHD458754:SHO458755 SQZ458754:SRK458755 TAV458754:TBG458755 TKR458754:TLC458755 TUN458754:TUY458755 UEJ458754:UEU458755 UOF458754:UOQ458755 UYB458754:UYM458755 VHX458754:VII458755 VRT458754:VSE458755 WBP458754:WCA458755 WLL458754:WLW458755 WVH458754:WVS458755 IV524290:JG524291 SR524290:TC524291 ACN524290:ACY524291 AMJ524290:AMU524291 AWF524290:AWQ524291 BGB524290:BGM524291 BPX524290:BQI524291 BZT524290:CAE524291 CJP524290:CKA524291 CTL524290:CTW524291 DDH524290:DDS524291 DND524290:DNO524291 DWZ524290:DXK524291 EGV524290:EHG524291 EQR524290:ERC524291 FAN524290:FAY524291 FKJ524290:FKU524291 FUF524290:FUQ524291 GEB524290:GEM524291 GNX524290:GOI524291 GXT524290:GYE524291 HHP524290:HIA524291 HRL524290:HRW524291 IBH524290:IBS524291 ILD524290:ILO524291 IUZ524290:IVK524291 JEV524290:JFG524291 JOR524290:JPC524291 JYN524290:JYY524291 KIJ524290:KIU524291 KSF524290:KSQ524291 LCB524290:LCM524291 LLX524290:LMI524291 LVT524290:LWE524291 MFP524290:MGA524291 MPL524290:MPW524291 MZH524290:MZS524291 NJD524290:NJO524291 NSZ524290:NTK524291 OCV524290:ODG524291 OMR524290:ONC524291 OWN524290:OWY524291 PGJ524290:PGU524291 PQF524290:PQQ524291 QAB524290:QAM524291 QJX524290:QKI524291 QTT524290:QUE524291 RDP524290:REA524291 RNL524290:RNW524291 RXH524290:RXS524291 SHD524290:SHO524291 SQZ524290:SRK524291 TAV524290:TBG524291 TKR524290:TLC524291 TUN524290:TUY524291 UEJ524290:UEU524291 UOF524290:UOQ524291 UYB524290:UYM524291 VHX524290:VII524291 VRT524290:VSE524291 WBP524290:WCA524291 WLL524290:WLW524291 WVH524290:WVS524291 IV589826:JG589827 SR589826:TC589827 ACN589826:ACY589827 AMJ589826:AMU589827 AWF589826:AWQ589827 BGB589826:BGM589827 BPX589826:BQI589827 BZT589826:CAE589827 CJP589826:CKA589827 CTL589826:CTW589827 DDH589826:DDS589827 DND589826:DNO589827 DWZ589826:DXK589827 EGV589826:EHG589827 EQR589826:ERC589827 FAN589826:FAY589827 FKJ589826:FKU589827 FUF589826:FUQ589827 GEB589826:GEM589827 GNX589826:GOI589827 GXT589826:GYE589827 HHP589826:HIA589827 HRL589826:HRW589827 IBH589826:IBS589827 ILD589826:ILO589827 IUZ589826:IVK589827 JEV589826:JFG589827 JOR589826:JPC589827 JYN589826:JYY589827 KIJ589826:KIU589827 KSF589826:KSQ589827 LCB589826:LCM589827 LLX589826:LMI589827 LVT589826:LWE589827 MFP589826:MGA589827 MPL589826:MPW589827 MZH589826:MZS589827 NJD589826:NJO589827 NSZ589826:NTK589827 OCV589826:ODG589827 OMR589826:ONC589827 OWN589826:OWY589827 PGJ589826:PGU589827 PQF589826:PQQ589827 QAB589826:QAM589827 QJX589826:QKI589827 QTT589826:QUE589827 RDP589826:REA589827 RNL589826:RNW589827 RXH589826:RXS589827 SHD589826:SHO589827 SQZ589826:SRK589827 TAV589826:TBG589827 TKR589826:TLC589827 TUN589826:TUY589827 UEJ589826:UEU589827 UOF589826:UOQ589827 UYB589826:UYM589827 VHX589826:VII589827 VRT589826:VSE589827 WBP589826:WCA589827 WLL589826:WLW589827 WVH589826:WVS589827 IV655362:JG655363 SR655362:TC655363 ACN655362:ACY655363 AMJ655362:AMU655363 AWF655362:AWQ655363 BGB655362:BGM655363 BPX655362:BQI655363 BZT655362:CAE655363 CJP655362:CKA655363 CTL655362:CTW655363 DDH655362:DDS655363 DND655362:DNO655363 DWZ655362:DXK655363 EGV655362:EHG655363 EQR655362:ERC655363 FAN655362:FAY655363 FKJ655362:FKU655363 FUF655362:FUQ655363 GEB655362:GEM655363 GNX655362:GOI655363 GXT655362:GYE655363 HHP655362:HIA655363 HRL655362:HRW655363 IBH655362:IBS655363 ILD655362:ILO655363 IUZ655362:IVK655363 JEV655362:JFG655363 JOR655362:JPC655363 JYN655362:JYY655363 KIJ655362:KIU655363 KSF655362:KSQ655363 LCB655362:LCM655363 LLX655362:LMI655363 LVT655362:LWE655363 MFP655362:MGA655363 MPL655362:MPW655363 MZH655362:MZS655363 NJD655362:NJO655363 NSZ655362:NTK655363 OCV655362:ODG655363 OMR655362:ONC655363 OWN655362:OWY655363 PGJ655362:PGU655363 PQF655362:PQQ655363 QAB655362:QAM655363 QJX655362:QKI655363 QTT655362:QUE655363 RDP655362:REA655363 RNL655362:RNW655363 RXH655362:RXS655363 SHD655362:SHO655363 SQZ655362:SRK655363 TAV655362:TBG655363 TKR655362:TLC655363 TUN655362:TUY655363 UEJ655362:UEU655363 UOF655362:UOQ655363 UYB655362:UYM655363 VHX655362:VII655363 VRT655362:VSE655363 WBP655362:WCA655363 WLL655362:WLW655363 WVH655362:WVS655363 IV720898:JG720899 SR720898:TC720899 ACN720898:ACY720899 AMJ720898:AMU720899 AWF720898:AWQ720899 BGB720898:BGM720899 BPX720898:BQI720899 BZT720898:CAE720899 CJP720898:CKA720899 CTL720898:CTW720899 DDH720898:DDS720899 DND720898:DNO720899 DWZ720898:DXK720899 EGV720898:EHG720899 EQR720898:ERC720899 FAN720898:FAY720899 FKJ720898:FKU720899 FUF720898:FUQ720899 GEB720898:GEM720899 GNX720898:GOI720899 GXT720898:GYE720899 HHP720898:HIA720899 HRL720898:HRW720899 IBH720898:IBS720899 ILD720898:ILO720899 IUZ720898:IVK720899 JEV720898:JFG720899 JOR720898:JPC720899 JYN720898:JYY720899 KIJ720898:KIU720899 KSF720898:KSQ720899 LCB720898:LCM720899 LLX720898:LMI720899 LVT720898:LWE720899 MFP720898:MGA720899 MPL720898:MPW720899 MZH720898:MZS720899 NJD720898:NJO720899 NSZ720898:NTK720899 OCV720898:ODG720899 OMR720898:ONC720899 OWN720898:OWY720899 PGJ720898:PGU720899 PQF720898:PQQ720899 QAB720898:QAM720899 QJX720898:QKI720899 QTT720898:QUE720899 RDP720898:REA720899 RNL720898:RNW720899 RXH720898:RXS720899 SHD720898:SHO720899 SQZ720898:SRK720899 TAV720898:TBG720899 TKR720898:TLC720899 TUN720898:TUY720899 UEJ720898:UEU720899 UOF720898:UOQ720899 UYB720898:UYM720899 VHX720898:VII720899 VRT720898:VSE720899 WBP720898:WCA720899 WLL720898:WLW720899 WVH720898:WVS720899 IV786434:JG786435 SR786434:TC786435 ACN786434:ACY786435 AMJ786434:AMU786435 AWF786434:AWQ786435 BGB786434:BGM786435 BPX786434:BQI786435 BZT786434:CAE786435 CJP786434:CKA786435 CTL786434:CTW786435 DDH786434:DDS786435 DND786434:DNO786435 DWZ786434:DXK786435 EGV786434:EHG786435 EQR786434:ERC786435 FAN786434:FAY786435 FKJ786434:FKU786435 FUF786434:FUQ786435 GEB786434:GEM786435 GNX786434:GOI786435 GXT786434:GYE786435 HHP786434:HIA786435 HRL786434:HRW786435 IBH786434:IBS786435 ILD786434:ILO786435 IUZ786434:IVK786435 JEV786434:JFG786435 JOR786434:JPC786435 JYN786434:JYY786435 KIJ786434:KIU786435 KSF786434:KSQ786435 LCB786434:LCM786435 LLX786434:LMI786435 LVT786434:LWE786435 MFP786434:MGA786435 MPL786434:MPW786435 MZH786434:MZS786435 NJD786434:NJO786435 NSZ786434:NTK786435 OCV786434:ODG786435 OMR786434:ONC786435 OWN786434:OWY786435 PGJ786434:PGU786435 PQF786434:PQQ786435 QAB786434:QAM786435 QJX786434:QKI786435 QTT786434:QUE786435 RDP786434:REA786435 RNL786434:RNW786435 RXH786434:RXS786435 SHD786434:SHO786435 SQZ786434:SRK786435 TAV786434:TBG786435 TKR786434:TLC786435 TUN786434:TUY786435 UEJ786434:UEU786435 UOF786434:UOQ786435 UYB786434:UYM786435 VHX786434:VII786435 VRT786434:VSE786435 WBP786434:WCA786435 WLL786434:WLW786435 WVH786434:WVS786435 IV851970:JG851971 SR851970:TC851971 ACN851970:ACY851971 AMJ851970:AMU851971 AWF851970:AWQ851971 BGB851970:BGM851971 BPX851970:BQI851971 BZT851970:CAE851971 CJP851970:CKA851971 CTL851970:CTW851971 DDH851970:DDS851971 DND851970:DNO851971 DWZ851970:DXK851971 EGV851970:EHG851971 EQR851970:ERC851971 FAN851970:FAY851971 FKJ851970:FKU851971 FUF851970:FUQ851971 GEB851970:GEM851971 GNX851970:GOI851971 GXT851970:GYE851971 HHP851970:HIA851971 HRL851970:HRW851971 IBH851970:IBS851971 ILD851970:ILO851971 IUZ851970:IVK851971 JEV851970:JFG851971 JOR851970:JPC851971 JYN851970:JYY851971 KIJ851970:KIU851971 KSF851970:KSQ851971 LCB851970:LCM851971 LLX851970:LMI851971 LVT851970:LWE851971 MFP851970:MGA851971 MPL851970:MPW851971 MZH851970:MZS851971 NJD851970:NJO851971 NSZ851970:NTK851971 OCV851970:ODG851971 OMR851970:ONC851971 OWN851970:OWY851971 PGJ851970:PGU851971 PQF851970:PQQ851971 QAB851970:QAM851971 QJX851970:QKI851971 QTT851970:QUE851971 RDP851970:REA851971 RNL851970:RNW851971 RXH851970:RXS851971 SHD851970:SHO851971 SQZ851970:SRK851971 TAV851970:TBG851971 TKR851970:TLC851971 TUN851970:TUY851971 UEJ851970:UEU851971 UOF851970:UOQ851971 UYB851970:UYM851971 VHX851970:VII851971 VRT851970:VSE851971 WBP851970:WCA851971 WLL851970:WLW851971 WVH851970:WVS851971 IV917506:JG917507 SR917506:TC917507 ACN917506:ACY917507 AMJ917506:AMU917507 AWF917506:AWQ917507 BGB917506:BGM917507 BPX917506:BQI917507 BZT917506:CAE917507 CJP917506:CKA917507 CTL917506:CTW917507 DDH917506:DDS917507 DND917506:DNO917507 DWZ917506:DXK917507 EGV917506:EHG917507 EQR917506:ERC917507 FAN917506:FAY917507 FKJ917506:FKU917507 FUF917506:FUQ917507 GEB917506:GEM917507 GNX917506:GOI917507 GXT917506:GYE917507 HHP917506:HIA917507 HRL917506:HRW917507 IBH917506:IBS917507 ILD917506:ILO917507 IUZ917506:IVK917507 JEV917506:JFG917507 JOR917506:JPC917507 JYN917506:JYY917507 KIJ917506:KIU917507 KSF917506:KSQ917507 LCB917506:LCM917507 LLX917506:LMI917507 LVT917506:LWE917507 MFP917506:MGA917507 MPL917506:MPW917507 MZH917506:MZS917507 NJD917506:NJO917507 NSZ917506:NTK917507 OCV917506:ODG917507 OMR917506:ONC917507 OWN917506:OWY917507 PGJ917506:PGU917507 PQF917506:PQQ917507 QAB917506:QAM917507 QJX917506:QKI917507 QTT917506:QUE917507 RDP917506:REA917507 RNL917506:RNW917507 RXH917506:RXS917507 SHD917506:SHO917507 SQZ917506:SRK917507 TAV917506:TBG917507 TKR917506:TLC917507 TUN917506:TUY917507 UEJ917506:UEU917507 UOF917506:UOQ917507 UYB917506:UYM917507 VHX917506:VII917507 VRT917506:VSE917507 WBP917506:WCA917507 WLL917506:WLW917507 WVH917506:WVS917507 IV983042:JG983043 SR983042:TC983043 ACN983042:ACY983043 AMJ983042:AMU983043 AWF983042:AWQ983043 BGB983042:BGM983043 BPX983042:BQI983043 BZT983042:CAE983043 CJP983042:CKA983043 CTL983042:CTW983043 DDH983042:DDS983043 DND983042:DNO983043 DWZ983042:DXK983043 EGV983042:EHG983043 EQR983042:ERC983043 FAN983042:FAY983043 FKJ983042:FKU983043 FUF983042:FUQ983043 GEB983042:GEM983043 GNX983042:GOI983043 GXT983042:GYE983043 HHP983042:HIA983043 HRL983042:HRW983043 IBH983042:IBS983043 ILD983042:ILO983043 IUZ983042:IVK983043 JEV983042:JFG983043 JOR983042:JPC983043 JYN983042:JYY983043 KIJ983042:KIU983043 KSF983042:KSQ983043 LCB983042:LCM983043 LLX983042:LMI983043 LVT983042:LWE983043 MFP983042:MGA983043 MPL983042:MPW983043 MZH983042:MZS983043 NJD983042:NJO983043 NSZ983042:NTK983043 OCV983042:ODG983043 OMR983042:ONC983043 OWN983042:OWY983043 PGJ983042:PGU983043 PQF983042:PQQ983043 QAB983042:QAM983043 QJX983042:QKI983043 QTT983042:QUE983043 RDP983042:REA983043 RNL983042:RNW983043 RXH983042:RXS983043 SHD983042:SHO983043 SQZ983042:SRK983043 TAV983042:TBG983043 TKR983042:TLC983043 TUN983042:TUY983043 UEJ983042:UEU983043 UOF983042:UOQ983043 UYB983042:UYM983043 VHX983042:VII983043 VRT983042:VSE983043 WBP983042:WCA983043 WLL983042:WLW983043 WVH983042:WVS983043 JV65539:KG65539 TR65539:UC65539 ADN65539:ADY65539 ANJ65539:ANU65539 AXF65539:AXQ65539 BHB65539:BHM65539 BQX65539:BRI65539 CAT65539:CBE65539 CKP65539:CLA65539 CUL65539:CUW65539 DEH65539:DES65539 DOD65539:DOO65539 DXZ65539:DYK65539 EHV65539:EIG65539 ERR65539:ESC65539 FBN65539:FBY65539 FLJ65539:FLU65539 FVF65539:FVQ65539 GFB65539:GFM65539 GOX65539:GPI65539 GYT65539:GZE65539 HIP65539:HJA65539 HSL65539:HSW65539 ICH65539:ICS65539 IMD65539:IMO65539 IVZ65539:IWK65539 JFV65539:JGG65539 JPR65539:JQC65539 JZN65539:JZY65539 KJJ65539:KJU65539 KTF65539:KTQ65539 LDB65539:LDM65539 LMX65539:LNI65539 LWT65539:LXE65539 MGP65539:MHA65539 MQL65539:MQW65539 NAH65539:NAS65539 NKD65539:NKO65539 NTZ65539:NUK65539 ODV65539:OEG65539 ONR65539:OOC65539 OXN65539:OXY65539 PHJ65539:PHU65539 PRF65539:PRQ65539 QBB65539:QBM65539 QKX65539:QLI65539 QUT65539:QVE65539 REP65539:RFA65539 ROL65539:ROW65539 RYH65539:RYS65539 SID65539:SIO65539 SRZ65539:SSK65539 TBV65539:TCG65539 TLR65539:TMC65539 TVN65539:TVY65539 UFJ65539:UFU65539 UPF65539:UPQ65539 UZB65539:UZM65539 VIX65539:VJI65539 VST65539:VTE65539 WCP65539:WDA65539 WML65539:WMW65539 WWH65539:WWS65539 JV131075:KG131075 TR131075:UC131075 ADN131075:ADY131075 ANJ131075:ANU131075 AXF131075:AXQ131075 BHB131075:BHM131075 BQX131075:BRI131075 CAT131075:CBE131075 CKP131075:CLA131075 CUL131075:CUW131075 DEH131075:DES131075 DOD131075:DOO131075 DXZ131075:DYK131075 EHV131075:EIG131075 ERR131075:ESC131075 FBN131075:FBY131075 FLJ131075:FLU131075 FVF131075:FVQ131075 GFB131075:GFM131075 GOX131075:GPI131075 GYT131075:GZE131075 HIP131075:HJA131075 HSL131075:HSW131075 ICH131075:ICS131075 IMD131075:IMO131075 IVZ131075:IWK131075 JFV131075:JGG131075 JPR131075:JQC131075 JZN131075:JZY131075 KJJ131075:KJU131075 KTF131075:KTQ131075 LDB131075:LDM131075 LMX131075:LNI131075 LWT131075:LXE131075 MGP131075:MHA131075 MQL131075:MQW131075 NAH131075:NAS131075 NKD131075:NKO131075 NTZ131075:NUK131075 ODV131075:OEG131075 ONR131075:OOC131075 OXN131075:OXY131075 PHJ131075:PHU131075 PRF131075:PRQ131075 QBB131075:QBM131075 QKX131075:QLI131075 QUT131075:QVE131075 REP131075:RFA131075 ROL131075:ROW131075 RYH131075:RYS131075 SID131075:SIO131075 SRZ131075:SSK131075 TBV131075:TCG131075 TLR131075:TMC131075 TVN131075:TVY131075 UFJ131075:UFU131075 UPF131075:UPQ131075 UZB131075:UZM131075 VIX131075:VJI131075 VST131075:VTE131075 WCP131075:WDA131075 WML131075:WMW131075 WWH131075:WWS131075 JV196611:KG196611 TR196611:UC196611 ADN196611:ADY196611 ANJ196611:ANU196611 AXF196611:AXQ196611 BHB196611:BHM196611 BQX196611:BRI196611 CAT196611:CBE196611 CKP196611:CLA196611 CUL196611:CUW196611 DEH196611:DES196611 DOD196611:DOO196611 DXZ196611:DYK196611 EHV196611:EIG196611 ERR196611:ESC196611 FBN196611:FBY196611 FLJ196611:FLU196611 FVF196611:FVQ196611 GFB196611:GFM196611 GOX196611:GPI196611 GYT196611:GZE196611 HIP196611:HJA196611 HSL196611:HSW196611 ICH196611:ICS196611 IMD196611:IMO196611 IVZ196611:IWK196611 JFV196611:JGG196611 JPR196611:JQC196611 JZN196611:JZY196611 KJJ196611:KJU196611 KTF196611:KTQ196611 LDB196611:LDM196611 LMX196611:LNI196611 LWT196611:LXE196611 MGP196611:MHA196611 MQL196611:MQW196611 NAH196611:NAS196611 NKD196611:NKO196611 NTZ196611:NUK196611 ODV196611:OEG196611 ONR196611:OOC196611 OXN196611:OXY196611 PHJ196611:PHU196611 PRF196611:PRQ196611 QBB196611:QBM196611 QKX196611:QLI196611 QUT196611:QVE196611 REP196611:RFA196611 ROL196611:ROW196611 RYH196611:RYS196611 SID196611:SIO196611 SRZ196611:SSK196611 TBV196611:TCG196611 TLR196611:TMC196611 TVN196611:TVY196611 UFJ196611:UFU196611 UPF196611:UPQ196611 UZB196611:UZM196611 VIX196611:VJI196611 VST196611:VTE196611 WCP196611:WDA196611 WML196611:WMW196611 WWH196611:WWS196611 JV262147:KG262147 TR262147:UC262147 ADN262147:ADY262147 ANJ262147:ANU262147 AXF262147:AXQ262147 BHB262147:BHM262147 BQX262147:BRI262147 CAT262147:CBE262147 CKP262147:CLA262147 CUL262147:CUW262147 DEH262147:DES262147 DOD262147:DOO262147 DXZ262147:DYK262147 EHV262147:EIG262147 ERR262147:ESC262147 FBN262147:FBY262147 FLJ262147:FLU262147 FVF262147:FVQ262147 GFB262147:GFM262147 GOX262147:GPI262147 GYT262147:GZE262147 HIP262147:HJA262147 HSL262147:HSW262147 ICH262147:ICS262147 IMD262147:IMO262147 IVZ262147:IWK262147 JFV262147:JGG262147 JPR262147:JQC262147 JZN262147:JZY262147 KJJ262147:KJU262147 KTF262147:KTQ262147 LDB262147:LDM262147 LMX262147:LNI262147 LWT262147:LXE262147 MGP262147:MHA262147 MQL262147:MQW262147 NAH262147:NAS262147 NKD262147:NKO262147 NTZ262147:NUK262147 ODV262147:OEG262147 ONR262147:OOC262147 OXN262147:OXY262147 PHJ262147:PHU262147 PRF262147:PRQ262147 QBB262147:QBM262147 QKX262147:QLI262147 QUT262147:QVE262147 REP262147:RFA262147 ROL262147:ROW262147 RYH262147:RYS262147 SID262147:SIO262147 SRZ262147:SSK262147 TBV262147:TCG262147 TLR262147:TMC262147 TVN262147:TVY262147 UFJ262147:UFU262147 UPF262147:UPQ262147 UZB262147:UZM262147 VIX262147:VJI262147 VST262147:VTE262147 WCP262147:WDA262147 WML262147:WMW262147 WWH262147:WWS262147 JV327683:KG327683 TR327683:UC327683 ADN327683:ADY327683 ANJ327683:ANU327683 AXF327683:AXQ327683 BHB327683:BHM327683 BQX327683:BRI327683 CAT327683:CBE327683 CKP327683:CLA327683 CUL327683:CUW327683 DEH327683:DES327683 DOD327683:DOO327683 DXZ327683:DYK327683 EHV327683:EIG327683 ERR327683:ESC327683 FBN327683:FBY327683 FLJ327683:FLU327683 FVF327683:FVQ327683 GFB327683:GFM327683 GOX327683:GPI327683 GYT327683:GZE327683 HIP327683:HJA327683 HSL327683:HSW327683 ICH327683:ICS327683 IMD327683:IMO327683 IVZ327683:IWK327683 JFV327683:JGG327683 JPR327683:JQC327683 JZN327683:JZY327683 KJJ327683:KJU327683 KTF327683:KTQ327683 LDB327683:LDM327683 LMX327683:LNI327683 LWT327683:LXE327683 MGP327683:MHA327683 MQL327683:MQW327683 NAH327683:NAS327683 NKD327683:NKO327683 NTZ327683:NUK327683 ODV327683:OEG327683 ONR327683:OOC327683 OXN327683:OXY327683 PHJ327683:PHU327683 PRF327683:PRQ327683 QBB327683:QBM327683 QKX327683:QLI327683 QUT327683:QVE327683 REP327683:RFA327683 ROL327683:ROW327683 RYH327683:RYS327683 SID327683:SIO327683 SRZ327683:SSK327683 TBV327683:TCG327683 TLR327683:TMC327683 TVN327683:TVY327683 UFJ327683:UFU327683 UPF327683:UPQ327683 UZB327683:UZM327683 VIX327683:VJI327683 VST327683:VTE327683 WCP327683:WDA327683 WML327683:WMW327683 WWH327683:WWS327683 JV393219:KG393219 TR393219:UC393219 ADN393219:ADY393219 ANJ393219:ANU393219 AXF393219:AXQ393219 BHB393219:BHM393219 BQX393219:BRI393219 CAT393219:CBE393219 CKP393219:CLA393219 CUL393219:CUW393219 DEH393219:DES393219 DOD393219:DOO393219 DXZ393219:DYK393219 EHV393219:EIG393219 ERR393219:ESC393219 FBN393219:FBY393219 FLJ393219:FLU393219 FVF393219:FVQ393219 GFB393219:GFM393219 GOX393219:GPI393219 GYT393219:GZE393219 HIP393219:HJA393219 HSL393219:HSW393219 ICH393219:ICS393219 IMD393219:IMO393219 IVZ393219:IWK393219 JFV393219:JGG393219 JPR393219:JQC393219 JZN393219:JZY393219 KJJ393219:KJU393219 KTF393219:KTQ393219 LDB393219:LDM393219 LMX393219:LNI393219 LWT393219:LXE393219 MGP393219:MHA393219 MQL393219:MQW393219 NAH393219:NAS393219 NKD393219:NKO393219 NTZ393219:NUK393219 ODV393219:OEG393219 ONR393219:OOC393219 OXN393219:OXY393219 PHJ393219:PHU393219 PRF393219:PRQ393219 QBB393219:QBM393219 QKX393219:QLI393219 QUT393219:QVE393219 REP393219:RFA393219 ROL393219:ROW393219 RYH393219:RYS393219 SID393219:SIO393219 SRZ393219:SSK393219 TBV393219:TCG393219 TLR393219:TMC393219 TVN393219:TVY393219 UFJ393219:UFU393219 UPF393219:UPQ393219 UZB393219:UZM393219 VIX393219:VJI393219 VST393219:VTE393219 WCP393219:WDA393219 WML393219:WMW393219 WWH393219:WWS393219 JV458755:KG458755 TR458755:UC458755 ADN458755:ADY458755 ANJ458755:ANU458755 AXF458755:AXQ458755 BHB458755:BHM458755 BQX458755:BRI458755 CAT458755:CBE458755 CKP458755:CLA458755 CUL458755:CUW458755 DEH458755:DES458755 DOD458755:DOO458755 DXZ458755:DYK458755 EHV458755:EIG458755 ERR458755:ESC458755 FBN458755:FBY458755 FLJ458755:FLU458755 FVF458755:FVQ458755 GFB458755:GFM458755 GOX458755:GPI458755 GYT458755:GZE458755 HIP458755:HJA458755 HSL458755:HSW458755 ICH458755:ICS458755 IMD458755:IMO458755 IVZ458755:IWK458755 JFV458755:JGG458755 JPR458755:JQC458755 JZN458755:JZY458755 KJJ458755:KJU458755 KTF458755:KTQ458755 LDB458755:LDM458755 LMX458755:LNI458755 LWT458755:LXE458755 MGP458755:MHA458755 MQL458755:MQW458755 NAH458755:NAS458755 NKD458755:NKO458755 NTZ458755:NUK458755 ODV458755:OEG458755 ONR458755:OOC458755 OXN458755:OXY458755 PHJ458755:PHU458755 PRF458755:PRQ458755 QBB458755:QBM458755 QKX458755:QLI458755 QUT458755:QVE458755 REP458755:RFA458755 ROL458755:ROW458755 RYH458755:RYS458755 SID458755:SIO458755 SRZ458755:SSK458755 TBV458755:TCG458755 TLR458755:TMC458755 TVN458755:TVY458755 UFJ458755:UFU458755 UPF458755:UPQ458755 UZB458755:UZM458755 VIX458755:VJI458755 VST458755:VTE458755 WCP458755:WDA458755 WML458755:WMW458755 WWH458755:WWS458755 JV524291:KG524291 TR524291:UC524291 ADN524291:ADY524291 ANJ524291:ANU524291 AXF524291:AXQ524291 BHB524291:BHM524291 BQX524291:BRI524291 CAT524291:CBE524291 CKP524291:CLA524291 CUL524291:CUW524291 DEH524291:DES524291 DOD524291:DOO524291 DXZ524291:DYK524291 EHV524291:EIG524291 ERR524291:ESC524291 FBN524291:FBY524291 FLJ524291:FLU524291 FVF524291:FVQ524291 GFB524291:GFM524291 GOX524291:GPI524291 GYT524291:GZE524291 HIP524291:HJA524291 HSL524291:HSW524291 ICH524291:ICS524291 IMD524291:IMO524291 IVZ524291:IWK524291 JFV524291:JGG524291 JPR524291:JQC524291 JZN524291:JZY524291 KJJ524291:KJU524291 KTF524291:KTQ524291 LDB524291:LDM524291 LMX524291:LNI524291 LWT524291:LXE524291 MGP524291:MHA524291 MQL524291:MQW524291 NAH524291:NAS524291 NKD524291:NKO524291 NTZ524291:NUK524291 ODV524291:OEG524291 ONR524291:OOC524291 OXN524291:OXY524291 PHJ524291:PHU524291 PRF524291:PRQ524291 QBB524291:QBM524291 QKX524291:QLI524291 QUT524291:QVE524291 REP524291:RFA524291 ROL524291:ROW524291 RYH524291:RYS524291 SID524291:SIO524291 SRZ524291:SSK524291 TBV524291:TCG524291 TLR524291:TMC524291 TVN524291:TVY524291 UFJ524291:UFU524291 UPF524291:UPQ524291 UZB524291:UZM524291 VIX524291:VJI524291 VST524291:VTE524291 WCP524291:WDA524291 WML524291:WMW524291 WWH524291:WWS524291 JV589827:KG589827 TR589827:UC589827 ADN589827:ADY589827 ANJ589827:ANU589827 AXF589827:AXQ589827 BHB589827:BHM589827 BQX589827:BRI589827 CAT589827:CBE589827 CKP589827:CLA589827 CUL589827:CUW589827 DEH589827:DES589827 DOD589827:DOO589827 DXZ589827:DYK589827 EHV589827:EIG589827 ERR589827:ESC589827 FBN589827:FBY589827 FLJ589827:FLU589827 FVF589827:FVQ589827 GFB589827:GFM589827 GOX589827:GPI589827 GYT589827:GZE589827 HIP589827:HJA589827 HSL589827:HSW589827 ICH589827:ICS589827 IMD589827:IMO589827 IVZ589827:IWK589827 JFV589827:JGG589827 JPR589827:JQC589827 JZN589827:JZY589827 KJJ589827:KJU589827 KTF589827:KTQ589827 LDB589827:LDM589827 LMX589827:LNI589827 LWT589827:LXE589827 MGP589827:MHA589827 MQL589827:MQW589827 NAH589827:NAS589827 NKD589827:NKO589827 NTZ589827:NUK589827 ODV589827:OEG589827 ONR589827:OOC589827 OXN589827:OXY589827 PHJ589827:PHU589827 PRF589827:PRQ589827 QBB589827:QBM589827 QKX589827:QLI589827 QUT589827:QVE589827 REP589827:RFA589827 ROL589827:ROW589827 RYH589827:RYS589827 SID589827:SIO589827 SRZ589827:SSK589827 TBV589827:TCG589827 TLR589827:TMC589827 TVN589827:TVY589827 UFJ589827:UFU589827 UPF589827:UPQ589827 UZB589827:UZM589827 VIX589827:VJI589827 VST589827:VTE589827 WCP589827:WDA589827 WML589827:WMW589827 WWH589827:WWS589827 JV655363:KG655363 TR655363:UC655363 ADN655363:ADY655363 ANJ655363:ANU655363 AXF655363:AXQ655363 BHB655363:BHM655363 BQX655363:BRI655363 CAT655363:CBE655363 CKP655363:CLA655363 CUL655363:CUW655363 DEH655363:DES655363 DOD655363:DOO655363 DXZ655363:DYK655363 EHV655363:EIG655363 ERR655363:ESC655363 FBN655363:FBY655363 FLJ655363:FLU655363 FVF655363:FVQ655363 GFB655363:GFM655363 GOX655363:GPI655363 GYT655363:GZE655363 HIP655363:HJA655363 HSL655363:HSW655363 ICH655363:ICS655363 IMD655363:IMO655363 IVZ655363:IWK655363 JFV655363:JGG655363 JPR655363:JQC655363 JZN655363:JZY655363 KJJ655363:KJU655363 KTF655363:KTQ655363 LDB655363:LDM655363 LMX655363:LNI655363 LWT655363:LXE655363 MGP655363:MHA655363 MQL655363:MQW655363 NAH655363:NAS655363 NKD655363:NKO655363 NTZ655363:NUK655363 ODV655363:OEG655363 ONR655363:OOC655363 OXN655363:OXY655363 PHJ655363:PHU655363 PRF655363:PRQ655363 QBB655363:QBM655363 QKX655363:QLI655363 QUT655363:QVE655363 REP655363:RFA655363 ROL655363:ROW655363 RYH655363:RYS655363 SID655363:SIO655363 SRZ655363:SSK655363 TBV655363:TCG655363 TLR655363:TMC655363 TVN655363:TVY655363 UFJ655363:UFU655363 UPF655363:UPQ655363 UZB655363:UZM655363 VIX655363:VJI655363 VST655363:VTE655363 WCP655363:WDA655363 WML655363:WMW655363 WWH655363:WWS655363 JV720899:KG720899 TR720899:UC720899 ADN720899:ADY720899 ANJ720899:ANU720899 AXF720899:AXQ720899 BHB720899:BHM720899 BQX720899:BRI720899 CAT720899:CBE720899 CKP720899:CLA720899 CUL720899:CUW720899 DEH720899:DES720899 DOD720899:DOO720899 DXZ720899:DYK720899 EHV720899:EIG720899 ERR720899:ESC720899 FBN720899:FBY720899 FLJ720899:FLU720899 FVF720899:FVQ720899 GFB720899:GFM720899 GOX720899:GPI720899 GYT720899:GZE720899 HIP720899:HJA720899 HSL720899:HSW720899 ICH720899:ICS720899 IMD720899:IMO720899 IVZ720899:IWK720899 JFV720899:JGG720899 JPR720899:JQC720899 JZN720899:JZY720899 KJJ720899:KJU720899 KTF720899:KTQ720899 LDB720899:LDM720899 LMX720899:LNI720899 LWT720899:LXE720899 MGP720899:MHA720899 MQL720899:MQW720899 NAH720899:NAS720899 NKD720899:NKO720899 NTZ720899:NUK720899 ODV720899:OEG720899 ONR720899:OOC720899 OXN720899:OXY720899 PHJ720899:PHU720899 PRF720899:PRQ720899 QBB720899:QBM720899 QKX720899:QLI720899 QUT720899:QVE720899 REP720899:RFA720899 ROL720899:ROW720899 RYH720899:RYS720899 SID720899:SIO720899 SRZ720899:SSK720899 TBV720899:TCG720899 TLR720899:TMC720899 TVN720899:TVY720899 UFJ720899:UFU720899 UPF720899:UPQ720899 UZB720899:UZM720899 VIX720899:VJI720899 VST720899:VTE720899 WCP720899:WDA720899 WML720899:WMW720899 WWH720899:WWS720899 JV786435:KG786435 TR786435:UC786435 ADN786435:ADY786435 ANJ786435:ANU786435 AXF786435:AXQ786435 BHB786435:BHM786435 BQX786435:BRI786435 CAT786435:CBE786435 CKP786435:CLA786435 CUL786435:CUW786435 DEH786435:DES786435 DOD786435:DOO786435 DXZ786435:DYK786435 EHV786435:EIG786435 ERR786435:ESC786435 FBN786435:FBY786435 FLJ786435:FLU786435 FVF786435:FVQ786435 GFB786435:GFM786435 GOX786435:GPI786435 GYT786435:GZE786435 HIP786435:HJA786435 HSL786435:HSW786435 ICH786435:ICS786435 IMD786435:IMO786435 IVZ786435:IWK786435 JFV786435:JGG786435 JPR786435:JQC786435 JZN786435:JZY786435 KJJ786435:KJU786435 KTF786435:KTQ786435 LDB786435:LDM786435 LMX786435:LNI786435 LWT786435:LXE786435 MGP786435:MHA786435 MQL786435:MQW786435 NAH786435:NAS786435 NKD786435:NKO786435 NTZ786435:NUK786435 ODV786435:OEG786435 ONR786435:OOC786435 OXN786435:OXY786435 PHJ786435:PHU786435 PRF786435:PRQ786435 QBB786435:QBM786435 QKX786435:QLI786435 QUT786435:QVE786435 REP786435:RFA786435 ROL786435:ROW786435 RYH786435:RYS786435 SID786435:SIO786435 SRZ786435:SSK786435 TBV786435:TCG786435 TLR786435:TMC786435 TVN786435:TVY786435 UFJ786435:UFU786435 UPF786435:UPQ786435 UZB786435:UZM786435 VIX786435:VJI786435 VST786435:VTE786435 WCP786435:WDA786435 WML786435:WMW786435 WWH786435:WWS786435 JV851971:KG851971 TR851971:UC851971 ADN851971:ADY851971 ANJ851971:ANU851971 AXF851971:AXQ851971 BHB851971:BHM851971 BQX851971:BRI851971 CAT851971:CBE851971 CKP851971:CLA851971 CUL851971:CUW851971 DEH851971:DES851971 DOD851971:DOO851971 DXZ851971:DYK851971 EHV851971:EIG851971 ERR851971:ESC851971 FBN851971:FBY851971 FLJ851971:FLU851971 FVF851971:FVQ851971 GFB851971:GFM851971 GOX851971:GPI851971 GYT851971:GZE851971 HIP851971:HJA851971 HSL851971:HSW851971 ICH851971:ICS851971 IMD851971:IMO851971 IVZ851971:IWK851971 JFV851971:JGG851971 JPR851971:JQC851971 JZN851971:JZY851971 KJJ851971:KJU851971 KTF851971:KTQ851971 LDB851971:LDM851971 LMX851971:LNI851971 LWT851971:LXE851971 MGP851971:MHA851971 MQL851971:MQW851971 NAH851971:NAS851971 NKD851971:NKO851971 NTZ851971:NUK851971 ODV851971:OEG851971 ONR851971:OOC851971 OXN851971:OXY851971 PHJ851971:PHU851971 PRF851971:PRQ851971 QBB851971:QBM851971 QKX851971:QLI851971 QUT851971:QVE851971 REP851971:RFA851971 ROL851971:ROW851971 RYH851971:RYS851971 SID851971:SIO851971 SRZ851971:SSK851971 TBV851971:TCG851971 TLR851971:TMC851971 TVN851971:TVY851971 UFJ851971:UFU851971 UPF851971:UPQ851971 UZB851971:UZM851971 VIX851971:VJI851971 VST851971:VTE851971 WCP851971:WDA851971 WML851971:WMW851971 WWH851971:WWS851971 JV917507:KG917507 TR917507:UC917507 ADN917507:ADY917507 ANJ917507:ANU917507 AXF917507:AXQ917507 BHB917507:BHM917507 BQX917507:BRI917507 CAT917507:CBE917507 CKP917507:CLA917507 CUL917507:CUW917507 DEH917507:DES917507 DOD917507:DOO917507 DXZ917507:DYK917507 EHV917507:EIG917507 ERR917507:ESC917507 FBN917507:FBY917507 FLJ917507:FLU917507 FVF917507:FVQ917507 GFB917507:GFM917507 GOX917507:GPI917507 GYT917507:GZE917507 HIP917507:HJA917507 HSL917507:HSW917507 ICH917507:ICS917507 IMD917507:IMO917507 IVZ917507:IWK917507 JFV917507:JGG917507 JPR917507:JQC917507 JZN917507:JZY917507 KJJ917507:KJU917507 KTF917507:KTQ917507 LDB917507:LDM917507 LMX917507:LNI917507 LWT917507:LXE917507 MGP917507:MHA917507 MQL917507:MQW917507 NAH917507:NAS917507 NKD917507:NKO917507 NTZ917507:NUK917507 ODV917507:OEG917507 ONR917507:OOC917507 OXN917507:OXY917507 PHJ917507:PHU917507 PRF917507:PRQ917507 QBB917507:QBM917507 QKX917507:QLI917507 QUT917507:QVE917507 REP917507:RFA917507 ROL917507:ROW917507 RYH917507:RYS917507 SID917507:SIO917507 SRZ917507:SSK917507 TBV917507:TCG917507 TLR917507:TMC917507 TVN917507:TVY917507 UFJ917507:UFU917507 UPF917507:UPQ917507 UZB917507:UZM917507 VIX917507:VJI917507 VST917507:VTE917507 WCP917507:WDA917507 WML917507:WMW917507 WWH917507:WWS917507 JV983043:KG983043 TR983043:UC983043 ADN983043:ADY983043 ANJ983043:ANU983043 AXF983043:AXQ983043 BHB983043:BHM983043 BQX983043:BRI983043 CAT983043:CBE983043 CKP983043:CLA983043 CUL983043:CUW983043 DEH983043:DES983043 DOD983043:DOO983043 DXZ983043:DYK983043 EHV983043:EIG983043 ERR983043:ESC983043 FBN983043:FBY983043 FLJ983043:FLU983043 FVF983043:FVQ983043 GFB983043:GFM983043 GOX983043:GPI983043 GYT983043:GZE983043 HIP983043:HJA983043 HSL983043:HSW983043 ICH983043:ICS983043 IMD983043:IMO983043 IVZ983043:IWK983043 JFV983043:JGG983043 JPR983043:JQC983043 JZN983043:JZY983043 KJJ983043:KJU983043 KTF983043:KTQ983043 LDB983043:LDM983043 LMX983043:LNI983043 LWT983043:LXE983043 MGP983043:MHA983043 MQL983043:MQW983043 NAH983043:NAS983043 NKD983043:NKO983043 NTZ983043:NUK983043 ODV983043:OEG983043 ONR983043:OOC983043 OXN983043:OXY983043 PHJ983043:PHU983043 PRF983043:PRQ983043 QBB983043:QBM983043 QKX983043:QLI983043 QUT983043:QVE983043 REP983043:RFA983043 ROL983043:ROW983043 RYH983043:RYS983043 SID983043:SIO983043 SRZ983043:SSK983043 TBV983043:TCG983043 TLR983043:TMC983043 TVN983043:TVY983043 UFJ983043:UFU983043 UPF983043:UPQ983043 UZB983043:UZM983043 VIX983043:VJI983043 VST983043:VTE983043 WCP983043:WDA983043 WML983043:WMW983043 WWH983043:WWS983043 HV65572:IG65577 RR65572:SC65577 ABN65572:ABY65577 ALJ65572:ALU65577 AVF65572:AVQ65577 BFB65572:BFM65577 BOX65572:BPI65577 BYT65572:BZE65577 CIP65572:CJA65577 CSL65572:CSW65577 DCH65572:DCS65577 DMD65572:DMO65577 DVZ65572:DWK65577 EFV65572:EGG65577 EPR65572:EQC65577 EZN65572:EZY65577 FJJ65572:FJU65577 FTF65572:FTQ65577 GDB65572:GDM65577 GMX65572:GNI65577 GWT65572:GXE65577 HGP65572:HHA65577 HQL65572:HQW65577 IAH65572:IAS65577 IKD65572:IKO65577 ITZ65572:IUK65577 JDV65572:JEG65577 JNR65572:JOC65577 JXN65572:JXY65577 KHJ65572:KHU65577 KRF65572:KRQ65577 LBB65572:LBM65577 LKX65572:LLI65577 LUT65572:LVE65577 MEP65572:MFA65577 MOL65572:MOW65577 MYH65572:MYS65577 NID65572:NIO65577 NRZ65572:NSK65577 OBV65572:OCG65577 OLR65572:OMC65577 OVN65572:OVY65577 PFJ65572:PFU65577 PPF65572:PPQ65577 PZB65572:PZM65577 QIX65572:QJI65577 QST65572:QTE65577 RCP65572:RDA65577 RML65572:RMW65577 RWH65572:RWS65577 SGD65572:SGO65577 SPZ65572:SQK65577 SZV65572:TAG65577 TJR65572:TKC65577 TTN65572:TTY65577 UDJ65572:UDU65577 UNF65572:UNQ65577 UXB65572:UXM65577 VGX65572:VHI65577 VQT65572:VRE65577 WAP65572:WBA65577 WKL65572:WKW65577 WUH65572:WUS65577 HV131108:IG131113 RR131108:SC131113 ABN131108:ABY131113 ALJ131108:ALU131113 AVF131108:AVQ131113 BFB131108:BFM131113 BOX131108:BPI131113 BYT131108:BZE131113 CIP131108:CJA131113 CSL131108:CSW131113 DCH131108:DCS131113 DMD131108:DMO131113 DVZ131108:DWK131113 EFV131108:EGG131113 EPR131108:EQC131113 EZN131108:EZY131113 FJJ131108:FJU131113 FTF131108:FTQ131113 GDB131108:GDM131113 GMX131108:GNI131113 GWT131108:GXE131113 HGP131108:HHA131113 HQL131108:HQW131113 IAH131108:IAS131113 IKD131108:IKO131113 ITZ131108:IUK131113 JDV131108:JEG131113 JNR131108:JOC131113 JXN131108:JXY131113 KHJ131108:KHU131113 KRF131108:KRQ131113 LBB131108:LBM131113 LKX131108:LLI131113 LUT131108:LVE131113 MEP131108:MFA131113 MOL131108:MOW131113 MYH131108:MYS131113 NID131108:NIO131113 NRZ131108:NSK131113 OBV131108:OCG131113 OLR131108:OMC131113 OVN131108:OVY131113 PFJ131108:PFU131113 PPF131108:PPQ131113 PZB131108:PZM131113 QIX131108:QJI131113 QST131108:QTE131113 RCP131108:RDA131113 RML131108:RMW131113 RWH131108:RWS131113 SGD131108:SGO131113 SPZ131108:SQK131113 SZV131108:TAG131113 TJR131108:TKC131113 TTN131108:TTY131113 UDJ131108:UDU131113 UNF131108:UNQ131113 UXB131108:UXM131113 VGX131108:VHI131113 VQT131108:VRE131113 WAP131108:WBA131113 WKL131108:WKW131113 WUH131108:WUS131113 HV196644:IG196649 RR196644:SC196649 ABN196644:ABY196649 ALJ196644:ALU196649 AVF196644:AVQ196649 BFB196644:BFM196649 BOX196644:BPI196649 BYT196644:BZE196649 CIP196644:CJA196649 CSL196644:CSW196649 DCH196644:DCS196649 DMD196644:DMO196649 DVZ196644:DWK196649 EFV196644:EGG196649 EPR196644:EQC196649 EZN196644:EZY196649 FJJ196644:FJU196649 FTF196644:FTQ196649 GDB196644:GDM196649 GMX196644:GNI196649 GWT196644:GXE196649 HGP196644:HHA196649 HQL196644:HQW196649 IAH196644:IAS196649 IKD196644:IKO196649 ITZ196644:IUK196649 JDV196644:JEG196649 JNR196644:JOC196649 JXN196644:JXY196649 KHJ196644:KHU196649 KRF196644:KRQ196649 LBB196644:LBM196649 LKX196644:LLI196649 LUT196644:LVE196649 MEP196644:MFA196649 MOL196644:MOW196649 MYH196644:MYS196649 NID196644:NIO196649 NRZ196644:NSK196649 OBV196644:OCG196649 OLR196644:OMC196649 OVN196644:OVY196649 PFJ196644:PFU196649 PPF196644:PPQ196649 PZB196644:PZM196649 QIX196644:QJI196649 QST196644:QTE196649 RCP196644:RDA196649 RML196644:RMW196649 RWH196644:RWS196649 SGD196644:SGO196649 SPZ196644:SQK196649 SZV196644:TAG196649 TJR196644:TKC196649 TTN196644:TTY196649 UDJ196644:UDU196649 UNF196644:UNQ196649 UXB196644:UXM196649 VGX196644:VHI196649 VQT196644:VRE196649 WAP196644:WBA196649 WKL196644:WKW196649 WUH196644:WUS196649 HV262180:IG262185 RR262180:SC262185 ABN262180:ABY262185 ALJ262180:ALU262185 AVF262180:AVQ262185 BFB262180:BFM262185 BOX262180:BPI262185 BYT262180:BZE262185 CIP262180:CJA262185 CSL262180:CSW262185 DCH262180:DCS262185 DMD262180:DMO262185 DVZ262180:DWK262185 EFV262180:EGG262185 EPR262180:EQC262185 EZN262180:EZY262185 FJJ262180:FJU262185 FTF262180:FTQ262185 GDB262180:GDM262185 GMX262180:GNI262185 GWT262180:GXE262185 HGP262180:HHA262185 HQL262180:HQW262185 IAH262180:IAS262185 IKD262180:IKO262185 ITZ262180:IUK262185 JDV262180:JEG262185 JNR262180:JOC262185 JXN262180:JXY262185 KHJ262180:KHU262185 KRF262180:KRQ262185 LBB262180:LBM262185 LKX262180:LLI262185 LUT262180:LVE262185 MEP262180:MFA262185 MOL262180:MOW262185 MYH262180:MYS262185 NID262180:NIO262185 NRZ262180:NSK262185 OBV262180:OCG262185 OLR262180:OMC262185 OVN262180:OVY262185 PFJ262180:PFU262185 PPF262180:PPQ262185 PZB262180:PZM262185 QIX262180:QJI262185 QST262180:QTE262185 RCP262180:RDA262185 RML262180:RMW262185 RWH262180:RWS262185 SGD262180:SGO262185 SPZ262180:SQK262185 SZV262180:TAG262185 TJR262180:TKC262185 TTN262180:TTY262185 UDJ262180:UDU262185 UNF262180:UNQ262185 UXB262180:UXM262185 VGX262180:VHI262185 VQT262180:VRE262185 WAP262180:WBA262185 WKL262180:WKW262185 WUH262180:WUS262185 HV327716:IG327721 RR327716:SC327721 ABN327716:ABY327721 ALJ327716:ALU327721 AVF327716:AVQ327721 BFB327716:BFM327721 BOX327716:BPI327721 BYT327716:BZE327721 CIP327716:CJA327721 CSL327716:CSW327721 DCH327716:DCS327721 DMD327716:DMO327721 DVZ327716:DWK327721 EFV327716:EGG327721 EPR327716:EQC327721 EZN327716:EZY327721 FJJ327716:FJU327721 FTF327716:FTQ327721 GDB327716:GDM327721 GMX327716:GNI327721 GWT327716:GXE327721 HGP327716:HHA327721 HQL327716:HQW327721 IAH327716:IAS327721 IKD327716:IKO327721 ITZ327716:IUK327721 JDV327716:JEG327721 JNR327716:JOC327721 JXN327716:JXY327721 KHJ327716:KHU327721 KRF327716:KRQ327721 LBB327716:LBM327721 LKX327716:LLI327721 LUT327716:LVE327721 MEP327716:MFA327721 MOL327716:MOW327721 MYH327716:MYS327721 NID327716:NIO327721 NRZ327716:NSK327721 OBV327716:OCG327721 OLR327716:OMC327721 OVN327716:OVY327721 PFJ327716:PFU327721 PPF327716:PPQ327721 PZB327716:PZM327721 QIX327716:QJI327721 QST327716:QTE327721 RCP327716:RDA327721 RML327716:RMW327721 RWH327716:RWS327721 SGD327716:SGO327721 SPZ327716:SQK327721 SZV327716:TAG327721 TJR327716:TKC327721 TTN327716:TTY327721 UDJ327716:UDU327721 UNF327716:UNQ327721 UXB327716:UXM327721 VGX327716:VHI327721 VQT327716:VRE327721 WAP327716:WBA327721 WKL327716:WKW327721 WUH327716:WUS327721 HV393252:IG393257 RR393252:SC393257 ABN393252:ABY393257 ALJ393252:ALU393257 AVF393252:AVQ393257 BFB393252:BFM393257 BOX393252:BPI393257 BYT393252:BZE393257 CIP393252:CJA393257 CSL393252:CSW393257 DCH393252:DCS393257 DMD393252:DMO393257 DVZ393252:DWK393257 EFV393252:EGG393257 EPR393252:EQC393257 EZN393252:EZY393257 FJJ393252:FJU393257 FTF393252:FTQ393257 GDB393252:GDM393257 GMX393252:GNI393257 GWT393252:GXE393257 HGP393252:HHA393257 HQL393252:HQW393257 IAH393252:IAS393257 IKD393252:IKO393257 ITZ393252:IUK393257 JDV393252:JEG393257 JNR393252:JOC393257 JXN393252:JXY393257 KHJ393252:KHU393257 KRF393252:KRQ393257 LBB393252:LBM393257 LKX393252:LLI393257 LUT393252:LVE393257 MEP393252:MFA393257 MOL393252:MOW393257 MYH393252:MYS393257 NID393252:NIO393257 NRZ393252:NSK393257 OBV393252:OCG393257 OLR393252:OMC393257 OVN393252:OVY393257 PFJ393252:PFU393257 PPF393252:PPQ393257 PZB393252:PZM393257 QIX393252:QJI393257 QST393252:QTE393257 RCP393252:RDA393257 RML393252:RMW393257 RWH393252:RWS393257 SGD393252:SGO393257 SPZ393252:SQK393257 SZV393252:TAG393257 TJR393252:TKC393257 TTN393252:TTY393257 UDJ393252:UDU393257 UNF393252:UNQ393257 UXB393252:UXM393257 VGX393252:VHI393257 VQT393252:VRE393257 WAP393252:WBA393257 WKL393252:WKW393257 WUH393252:WUS393257 HV458788:IG458793 RR458788:SC458793 ABN458788:ABY458793 ALJ458788:ALU458793 AVF458788:AVQ458793 BFB458788:BFM458793 BOX458788:BPI458793 BYT458788:BZE458793 CIP458788:CJA458793 CSL458788:CSW458793 DCH458788:DCS458793 DMD458788:DMO458793 DVZ458788:DWK458793 EFV458788:EGG458793 EPR458788:EQC458793 EZN458788:EZY458793 FJJ458788:FJU458793 FTF458788:FTQ458793 GDB458788:GDM458793 GMX458788:GNI458793 GWT458788:GXE458793 HGP458788:HHA458793 HQL458788:HQW458793 IAH458788:IAS458793 IKD458788:IKO458793 ITZ458788:IUK458793 JDV458788:JEG458793 JNR458788:JOC458793 JXN458788:JXY458793 KHJ458788:KHU458793 KRF458788:KRQ458793 LBB458788:LBM458793 LKX458788:LLI458793 LUT458788:LVE458793 MEP458788:MFA458793 MOL458788:MOW458793 MYH458788:MYS458793 NID458788:NIO458793 NRZ458788:NSK458793 OBV458788:OCG458793 OLR458788:OMC458793 OVN458788:OVY458793 PFJ458788:PFU458793 PPF458788:PPQ458793 PZB458788:PZM458793 QIX458788:QJI458793 QST458788:QTE458793 RCP458788:RDA458793 RML458788:RMW458793 RWH458788:RWS458793 SGD458788:SGO458793 SPZ458788:SQK458793 SZV458788:TAG458793 TJR458788:TKC458793 TTN458788:TTY458793 UDJ458788:UDU458793 UNF458788:UNQ458793 UXB458788:UXM458793 VGX458788:VHI458793 VQT458788:VRE458793 WAP458788:WBA458793 WKL458788:WKW458793 WUH458788:WUS458793 HV524324:IG524329 RR524324:SC524329 ABN524324:ABY524329 ALJ524324:ALU524329 AVF524324:AVQ524329 BFB524324:BFM524329 BOX524324:BPI524329 BYT524324:BZE524329 CIP524324:CJA524329 CSL524324:CSW524329 DCH524324:DCS524329 DMD524324:DMO524329 DVZ524324:DWK524329 EFV524324:EGG524329 EPR524324:EQC524329 EZN524324:EZY524329 FJJ524324:FJU524329 FTF524324:FTQ524329 GDB524324:GDM524329 GMX524324:GNI524329 GWT524324:GXE524329 HGP524324:HHA524329 HQL524324:HQW524329 IAH524324:IAS524329 IKD524324:IKO524329 ITZ524324:IUK524329 JDV524324:JEG524329 JNR524324:JOC524329 JXN524324:JXY524329 KHJ524324:KHU524329 KRF524324:KRQ524329 LBB524324:LBM524329 LKX524324:LLI524329 LUT524324:LVE524329 MEP524324:MFA524329 MOL524324:MOW524329 MYH524324:MYS524329 NID524324:NIO524329 NRZ524324:NSK524329 OBV524324:OCG524329 OLR524324:OMC524329 OVN524324:OVY524329 PFJ524324:PFU524329 PPF524324:PPQ524329 PZB524324:PZM524329 QIX524324:QJI524329 QST524324:QTE524329 RCP524324:RDA524329 RML524324:RMW524329 RWH524324:RWS524329 SGD524324:SGO524329 SPZ524324:SQK524329 SZV524324:TAG524329 TJR524324:TKC524329 TTN524324:TTY524329 UDJ524324:UDU524329 UNF524324:UNQ524329 UXB524324:UXM524329 VGX524324:VHI524329 VQT524324:VRE524329 WAP524324:WBA524329 WKL524324:WKW524329 WUH524324:WUS524329 HV589860:IG589865 RR589860:SC589865 ABN589860:ABY589865 ALJ589860:ALU589865 AVF589860:AVQ589865 BFB589860:BFM589865 BOX589860:BPI589865 BYT589860:BZE589865 CIP589860:CJA589865 CSL589860:CSW589865 DCH589860:DCS589865 DMD589860:DMO589865 DVZ589860:DWK589865 EFV589860:EGG589865 EPR589860:EQC589865 EZN589860:EZY589865 FJJ589860:FJU589865 FTF589860:FTQ589865 GDB589860:GDM589865 GMX589860:GNI589865 GWT589860:GXE589865 HGP589860:HHA589865 HQL589860:HQW589865 IAH589860:IAS589865 IKD589860:IKO589865 ITZ589860:IUK589865 JDV589860:JEG589865 JNR589860:JOC589865 JXN589860:JXY589865 KHJ589860:KHU589865 KRF589860:KRQ589865 LBB589860:LBM589865 LKX589860:LLI589865 LUT589860:LVE589865 MEP589860:MFA589865 MOL589860:MOW589865 MYH589860:MYS589865 NID589860:NIO589865 NRZ589860:NSK589865 OBV589860:OCG589865 OLR589860:OMC589865 OVN589860:OVY589865 PFJ589860:PFU589865 PPF589860:PPQ589865 PZB589860:PZM589865 QIX589860:QJI589865 QST589860:QTE589865 RCP589860:RDA589865 RML589860:RMW589865 RWH589860:RWS589865 SGD589860:SGO589865 SPZ589860:SQK589865 SZV589860:TAG589865 TJR589860:TKC589865 TTN589860:TTY589865 UDJ589860:UDU589865 UNF589860:UNQ589865 UXB589860:UXM589865 VGX589860:VHI589865 VQT589860:VRE589865 WAP589860:WBA589865 WKL589860:WKW589865 WUH589860:WUS589865 HV655396:IG655401 RR655396:SC655401 ABN655396:ABY655401 ALJ655396:ALU655401 AVF655396:AVQ655401 BFB655396:BFM655401 BOX655396:BPI655401 BYT655396:BZE655401 CIP655396:CJA655401 CSL655396:CSW655401 DCH655396:DCS655401 DMD655396:DMO655401 DVZ655396:DWK655401 EFV655396:EGG655401 EPR655396:EQC655401 EZN655396:EZY655401 FJJ655396:FJU655401 FTF655396:FTQ655401 GDB655396:GDM655401 GMX655396:GNI655401 GWT655396:GXE655401 HGP655396:HHA655401 HQL655396:HQW655401 IAH655396:IAS655401 IKD655396:IKO655401 ITZ655396:IUK655401 JDV655396:JEG655401 JNR655396:JOC655401 JXN655396:JXY655401 KHJ655396:KHU655401 KRF655396:KRQ655401 LBB655396:LBM655401 LKX655396:LLI655401 LUT655396:LVE655401 MEP655396:MFA655401 MOL655396:MOW655401 MYH655396:MYS655401 NID655396:NIO655401 NRZ655396:NSK655401 OBV655396:OCG655401 OLR655396:OMC655401 OVN655396:OVY655401 PFJ655396:PFU655401 PPF655396:PPQ655401 PZB655396:PZM655401 QIX655396:QJI655401 QST655396:QTE655401 RCP655396:RDA655401 RML655396:RMW655401 RWH655396:RWS655401 SGD655396:SGO655401 SPZ655396:SQK655401 SZV655396:TAG655401 TJR655396:TKC655401 TTN655396:TTY655401 UDJ655396:UDU655401 UNF655396:UNQ655401 UXB655396:UXM655401 VGX655396:VHI655401 VQT655396:VRE655401 WAP655396:WBA655401 WKL655396:WKW655401 WUH655396:WUS655401 HV720932:IG720937 RR720932:SC720937 ABN720932:ABY720937 ALJ720932:ALU720937 AVF720932:AVQ720937 BFB720932:BFM720937 BOX720932:BPI720937 BYT720932:BZE720937 CIP720932:CJA720937 CSL720932:CSW720937 DCH720932:DCS720937 DMD720932:DMO720937 DVZ720932:DWK720937 EFV720932:EGG720937 EPR720932:EQC720937 EZN720932:EZY720937 FJJ720932:FJU720937 FTF720932:FTQ720937 GDB720932:GDM720937 GMX720932:GNI720937 GWT720932:GXE720937 HGP720932:HHA720937 HQL720932:HQW720937 IAH720932:IAS720937 IKD720932:IKO720937 ITZ720932:IUK720937 JDV720932:JEG720937 JNR720932:JOC720937 JXN720932:JXY720937 KHJ720932:KHU720937 KRF720932:KRQ720937 LBB720932:LBM720937 LKX720932:LLI720937 LUT720932:LVE720937 MEP720932:MFA720937 MOL720932:MOW720937 MYH720932:MYS720937 NID720932:NIO720937 NRZ720932:NSK720937 OBV720932:OCG720937 OLR720932:OMC720937 OVN720932:OVY720937 PFJ720932:PFU720937 PPF720932:PPQ720937 PZB720932:PZM720937 QIX720932:QJI720937 QST720932:QTE720937 RCP720932:RDA720937 RML720932:RMW720937 RWH720932:RWS720937 SGD720932:SGO720937 SPZ720932:SQK720937 SZV720932:TAG720937 TJR720932:TKC720937 TTN720932:TTY720937 UDJ720932:UDU720937 UNF720932:UNQ720937 UXB720932:UXM720937 VGX720932:VHI720937 VQT720932:VRE720937 WAP720932:WBA720937 WKL720932:WKW720937 WUH720932:WUS720937 HV786468:IG786473 RR786468:SC786473 ABN786468:ABY786473 ALJ786468:ALU786473 AVF786468:AVQ786473 BFB786468:BFM786473 BOX786468:BPI786473 BYT786468:BZE786473 CIP786468:CJA786473 CSL786468:CSW786473 DCH786468:DCS786473 DMD786468:DMO786473 DVZ786468:DWK786473 EFV786468:EGG786473 EPR786468:EQC786473 EZN786468:EZY786473 FJJ786468:FJU786473 FTF786468:FTQ786473 GDB786468:GDM786473 GMX786468:GNI786473 GWT786468:GXE786473 HGP786468:HHA786473 HQL786468:HQW786473 IAH786468:IAS786473 IKD786468:IKO786473 ITZ786468:IUK786473 JDV786468:JEG786473 JNR786468:JOC786473 JXN786468:JXY786473 KHJ786468:KHU786473 KRF786468:KRQ786473 LBB786468:LBM786473 LKX786468:LLI786473 LUT786468:LVE786473 MEP786468:MFA786473 MOL786468:MOW786473 MYH786468:MYS786473 NID786468:NIO786473 NRZ786468:NSK786473 OBV786468:OCG786473 OLR786468:OMC786473 OVN786468:OVY786473 PFJ786468:PFU786473 PPF786468:PPQ786473 PZB786468:PZM786473 QIX786468:QJI786473 QST786468:QTE786473 RCP786468:RDA786473 RML786468:RMW786473 RWH786468:RWS786473 SGD786468:SGO786473 SPZ786468:SQK786473 SZV786468:TAG786473 TJR786468:TKC786473 TTN786468:TTY786473 UDJ786468:UDU786473 UNF786468:UNQ786473 UXB786468:UXM786473 VGX786468:VHI786473 VQT786468:VRE786473 WAP786468:WBA786473 WKL786468:WKW786473 WUH786468:WUS786473 HV852004:IG852009 RR852004:SC852009 ABN852004:ABY852009 ALJ852004:ALU852009 AVF852004:AVQ852009 BFB852004:BFM852009 BOX852004:BPI852009 BYT852004:BZE852009 CIP852004:CJA852009 CSL852004:CSW852009 DCH852004:DCS852009 DMD852004:DMO852009 DVZ852004:DWK852009 EFV852004:EGG852009 EPR852004:EQC852009 EZN852004:EZY852009 FJJ852004:FJU852009 FTF852004:FTQ852009 GDB852004:GDM852009 GMX852004:GNI852009 GWT852004:GXE852009 HGP852004:HHA852009 HQL852004:HQW852009 IAH852004:IAS852009 IKD852004:IKO852009 ITZ852004:IUK852009 JDV852004:JEG852009 JNR852004:JOC852009 JXN852004:JXY852009 KHJ852004:KHU852009 KRF852004:KRQ852009 LBB852004:LBM852009 LKX852004:LLI852009 LUT852004:LVE852009 MEP852004:MFA852009 MOL852004:MOW852009 MYH852004:MYS852009 NID852004:NIO852009 NRZ852004:NSK852009 OBV852004:OCG852009 OLR852004:OMC852009 OVN852004:OVY852009 PFJ852004:PFU852009 PPF852004:PPQ852009 PZB852004:PZM852009 QIX852004:QJI852009 QST852004:QTE852009 RCP852004:RDA852009 RML852004:RMW852009 RWH852004:RWS852009 SGD852004:SGO852009 SPZ852004:SQK852009 SZV852004:TAG852009 TJR852004:TKC852009 TTN852004:TTY852009 UDJ852004:UDU852009 UNF852004:UNQ852009 UXB852004:UXM852009 VGX852004:VHI852009 VQT852004:VRE852009 WAP852004:WBA852009 WKL852004:WKW852009 WUH852004:WUS852009 HV917540:IG917545 RR917540:SC917545 ABN917540:ABY917545 ALJ917540:ALU917545 AVF917540:AVQ917545 BFB917540:BFM917545 BOX917540:BPI917545 BYT917540:BZE917545 CIP917540:CJA917545 CSL917540:CSW917545 DCH917540:DCS917545 DMD917540:DMO917545 DVZ917540:DWK917545 EFV917540:EGG917545 EPR917540:EQC917545 EZN917540:EZY917545 FJJ917540:FJU917545 FTF917540:FTQ917545 GDB917540:GDM917545 GMX917540:GNI917545 GWT917540:GXE917545 HGP917540:HHA917545 HQL917540:HQW917545 IAH917540:IAS917545 IKD917540:IKO917545 ITZ917540:IUK917545 JDV917540:JEG917545 JNR917540:JOC917545 JXN917540:JXY917545 KHJ917540:KHU917545 KRF917540:KRQ917545 LBB917540:LBM917545 LKX917540:LLI917545 LUT917540:LVE917545 MEP917540:MFA917545 MOL917540:MOW917545 MYH917540:MYS917545 NID917540:NIO917545 NRZ917540:NSK917545 OBV917540:OCG917545 OLR917540:OMC917545 OVN917540:OVY917545 PFJ917540:PFU917545 PPF917540:PPQ917545 PZB917540:PZM917545 QIX917540:QJI917545 QST917540:QTE917545 RCP917540:RDA917545 RML917540:RMW917545 RWH917540:RWS917545 SGD917540:SGO917545 SPZ917540:SQK917545 SZV917540:TAG917545 TJR917540:TKC917545 TTN917540:TTY917545 UDJ917540:UDU917545 UNF917540:UNQ917545 UXB917540:UXM917545 VGX917540:VHI917545 VQT917540:VRE917545 WAP917540:WBA917545 WKL917540:WKW917545 WUH917540:WUS917545 HV983076:IG983081 RR983076:SC983081 ABN983076:ABY983081 ALJ983076:ALU983081 AVF983076:AVQ983081 BFB983076:BFM983081 BOX983076:BPI983081 BYT983076:BZE983081 CIP983076:CJA983081 CSL983076:CSW983081 DCH983076:DCS983081 DMD983076:DMO983081 DVZ983076:DWK983081 EFV983076:EGG983081 EPR983076:EQC983081 EZN983076:EZY983081 FJJ983076:FJU983081 FTF983076:FTQ983081 GDB983076:GDM983081 GMX983076:GNI983081 GWT983076:GXE983081 HGP983076:HHA983081 HQL983076:HQW983081 IAH983076:IAS983081 IKD983076:IKO983081 ITZ983076:IUK983081 JDV983076:JEG983081 JNR983076:JOC983081 JXN983076:JXY983081 KHJ983076:KHU983081 KRF983076:KRQ983081 LBB983076:LBM983081 LKX983076:LLI983081 LUT983076:LVE983081 MEP983076:MFA983081 MOL983076:MOW983081 MYH983076:MYS983081 NID983076:NIO983081 NRZ983076:NSK983081 OBV983076:OCG983081 OLR983076:OMC983081 OVN983076:OVY983081 PFJ983076:PFU983081 PPF983076:PPQ983081 PZB983076:PZM983081 QIX983076:QJI983081 QST983076:QTE983081 RCP983076:RDA983081 RML983076:RMW983081 RWH983076:RWS983081 SGD983076:SGO983081 SPZ983076:SQK983081 SZV983076:TAG983081 TJR983076:TKC983081 TTN983076:TTY983081 UDJ983076:UDU983081 UNF983076:UNQ983081 UXB983076:UXM983081 VGX983076:VHI983081 VQT983076:VRE983081 WAP983076:WBA983081 WKL983076:WKW983081 WUH983076:WUS983081 HI65572:HT65577 RE65572:RP65577 ABA65572:ABL65577 AKW65572:ALH65577 AUS65572:AVD65577 BEO65572:BEZ65577 BOK65572:BOV65577 BYG65572:BYR65577 CIC65572:CIN65577 CRY65572:CSJ65577 DBU65572:DCF65577 DLQ65572:DMB65577 DVM65572:DVX65577 EFI65572:EFT65577 EPE65572:EPP65577 EZA65572:EZL65577 FIW65572:FJH65577 FSS65572:FTD65577 GCO65572:GCZ65577 GMK65572:GMV65577 GWG65572:GWR65577 HGC65572:HGN65577 HPY65572:HQJ65577 HZU65572:IAF65577 IJQ65572:IKB65577 ITM65572:ITX65577 JDI65572:JDT65577 JNE65572:JNP65577 JXA65572:JXL65577 KGW65572:KHH65577 KQS65572:KRD65577 LAO65572:LAZ65577 LKK65572:LKV65577 LUG65572:LUR65577 MEC65572:MEN65577 MNY65572:MOJ65577 MXU65572:MYF65577 NHQ65572:NIB65577 NRM65572:NRX65577 OBI65572:OBT65577 OLE65572:OLP65577 OVA65572:OVL65577 PEW65572:PFH65577 POS65572:PPD65577 PYO65572:PYZ65577 QIK65572:QIV65577 QSG65572:QSR65577 RCC65572:RCN65577 RLY65572:RMJ65577 RVU65572:RWF65577 SFQ65572:SGB65577 SPM65572:SPX65577 SZI65572:SZT65577 TJE65572:TJP65577 TTA65572:TTL65577 UCW65572:UDH65577 UMS65572:UND65577 UWO65572:UWZ65577 VGK65572:VGV65577 VQG65572:VQR65577 WAC65572:WAN65577 WJY65572:WKJ65577 WTU65572:WUF65577 HI131108:HT131113 RE131108:RP131113 ABA131108:ABL131113 AKW131108:ALH131113 AUS131108:AVD131113 BEO131108:BEZ131113 BOK131108:BOV131113 BYG131108:BYR131113 CIC131108:CIN131113 CRY131108:CSJ131113 DBU131108:DCF131113 DLQ131108:DMB131113 DVM131108:DVX131113 EFI131108:EFT131113 EPE131108:EPP131113 EZA131108:EZL131113 FIW131108:FJH131113 FSS131108:FTD131113 GCO131108:GCZ131113 GMK131108:GMV131113 GWG131108:GWR131113 HGC131108:HGN131113 HPY131108:HQJ131113 HZU131108:IAF131113 IJQ131108:IKB131113 ITM131108:ITX131113 JDI131108:JDT131113 JNE131108:JNP131113 JXA131108:JXL131113 KGW131108:KHH131113 KQS131108:KRD131113 LAO131108:LAZ131113 LKK131108:LKV131113 LUG131108:LUR131113 MEC131108:MEN131113 MNY131108:MOJ131113 MXU131108:MYF131113 NHQ131108:NIB131113 NRM131108:NRX131113 OBI131108:OBT131113 OLE131108:OLP131113 OVA131108:OVL131113 PEW131108:PFH131113 POS131108:PPD131113 PYO131108:PYZ131113 QIK131108:QIV131113 QSG131108:QSR131113 RCC131108:RCN131113 RLY131108:RMJ131113 RVU131108:RWF131113 SFQ131108:SGB131113 SPM131108:SPX131113 SZI131108:SZT131113 TJE131108:TJP131113 TTA131108:TTL131113 UCW131108:UDH131113 UMS131108:UND131113 UWO131108:UWZ131113 VGK131108:VGV131113 VQG131108:VQR131113 WAC131108:WAN131113 WJY131108:WKJ131113 WTU131108:WUF131113 HI196644:HT196649 RE196644:RP196649 ABA196644:ABL196649 AKW196644:ALH196649 AUS196644:AVD196649 BEO196644:BEZ196649 BOK196644:BOV196649 BYG196644:BYR196649 CIC196644:CIN196649 CRY196644:CSJ196649 DBU196644:DCF196649 DLQ196644:DMB196649 DVM196644:DVX196649 EFI196644:EFT196649 EPE196644:EPP196649 EZA196644:EZL196649 FIW196644:FJH196649 FSS196644:FTD196649 GCO196644:GCZ196649 GMK196644:GMV196649 GWG196644:GWR196649 HGC196644:HGN196649 HPY196644:HQJ196649 HZU196644:IAF196649 IJQ196644:IKB196649 ITM196644:ITX196649 JDI196644:JDT196649 JNE196644:JNP196649 JXA196644:JXL196649 KGW196644:KHH196649 KQS196644:KRD196649 LAO196644:LAZ196649 LKK196644:LKV196649 LUG196644:LUR196649 MEC196644:MEN196649 MNY196644:MOJ196649 MXU196644:MYF196649 NHQ196644:NIB196649 NRM196644:NRX196649 OBI196644:OBT196649 OLE196644:OLP196649 OVA196644:OVL196649 PEW196644:PFH196649 POS196644:PPD196649 PYO196644:PYZ196649 QIK196644:QIV196649 QSG196644:QSR196649 RCC196644:RCN196649 RLY196644:RMJ196649 RVU196644:RWF196649 SFQ196644:SGB196649 SPM196644:SPX196649 SZI196644:SZT196649 TJE196644:TJP196649 TTA196644:TTL196649 UCW196644:UDH196649 UMS196644:UND196649 UWO196644:UWZ196649 VGK196644:VGV196649 VQG196644:VQR196649 WAC196644:WAN196649 WJY196644:WKJ196649 WTU196644:WUF196649 HI262180:HT262185 RE262180:RP262185 ABA262180:ABL262185 AKW262180:ALH262185 AUS262180:AVD262185 BEO262180:BEZ262185 BOK262180:BOV262185 BYG262180:BYR262185 CIC262180:CIN262185 CRY262180:CSJ262185 DBU262180:DCF262185 DLQ262180:DMB262185 DVM262180:DVX262185 EFI262180:EFT262185 EPE262180:EPP262185 EZA262180:EZL262185 FIW262180:FJH262185 FSS262180:FTD262185 GCO262180:GCZ262185 GMK262180:GMV262185 GWG262180:GWR262185 HGC262180:HGN262185 HPY262180:HQJ262185 HZU262180:IAF262185 IJQ262180:IKB262185 ITM262180:ITX262185 JDI262180:JDT262185 JNE262180:JNP262185 JXA262180:JXL262185 KGW262180:KHH262185 KQS262180:KRD262185 LAO262180:LAZ262185 LKK262180:LKV262185 LUG262180:LUR262185 MEC262180:MEN262185 MNY262180:MOJ262185 MXU262180:MYF262185 NHQ262180:NIB262185 NRM262180:NRX262185 OBI262180:OBT262185 OLE262180:OLP262185 OVA262180:OVL262185 PEW262180:PFH262185 POS262180:PPD262185 PYO262180:PYZ262185 QIK262180:QIV262185 QSG262180:QSR262185 RCC262180:RCN262185 RLY262180:RMJ262185 RVU262180:RWF262185 SFQ262180:SGB262185 SPM262180:SPX262185 SZI262180:SZT262185 TJE262180:TJP262185 TTA262180:TTL262185 UCW262180:UDH262185 UMS262180:UND262185 UWO262180:UWZ262185 VGK262180:VGV262185 VQG262180:VQR262185 WAC262180:WAN262185 WJY262180:WKJ262185 WTU262180:WUF262185 HI327716:HT327721 RE327716:RP327721 ABA327716:ABL327721 AKW327716:ALH327721 AUS327716:AVD327721 BEO327716:BEZ327721 BOK327716:BOV327721 BYG327716:BYR327721 CIC327716:CIN327721 CRY327716:CSJ327721 DBU327716:DCF327721 DLQ327716:DMB327721 DVM327716:DVX327721 EFI327716:EFT327721 EPE327716:EPP327721 EZA327716:EZL327721 FIW327716:FJH327721 FSS327716:FTD327721 GCO327716:GCZ327721 GMK327716:GMV327721 GWG327716:GWR327721 HGC327716:HGN327721 HPY327716:HQJ327721 HZU327716:IAF327721 IJQ327716:IKB327721 ITM327716:ITX327721 JDI327716:JDT327721 JNE327716:JNP327721 JXA327716:JXL327721 KGW327716:KHH327721 KQS327716:KRD327721 LAO327716:LAZ327721 LKK327716:LKV327721 LUG327716:LUR327721 MEC327716:MEN327721 MNY327716:MOJ327721 MXU327716:MYF327721 NHQ327716:NIB327721 NRM327716:NRX327721 OBI327716:OBT327721 OLE327716:OLP327721 OVA327716:OVL327721 PEW327716:PFH327721 POS327716:PPD327721 PYO327716:PYZ327721 QIK327716:QIV327721 QSG327716:QSR327721 RCC327716:RCN327721 RLY327716:RMJ327721 RVU327716:RWF327721 SFQ327716:SGB327721 SPM327716:SPX327721 SZI327716:SZT327721 TJE327716:TJP327721 TTA327716:TTL327721 UCW327716:UDH327721 UMS327716:UND327721 UWO327716:UWZ327721 VGK327716:VGV327721 VQG327716:VQR327721 WAC327716:WAN327721 WJY327716:WKJ327721 WTU327716:WUF327721 HI393252:HT393257 RE393252:RP393257 ABA393252:ABL393257 AKW393252:ALH393257 AUS393252:AVD393257 BEO393252:BEZ393257 BOK393252:BOV393257 BYG393252:BYR393257 CIC393252:CIN393257 CRY393252:CSJ393257 DBU393252:DCF393257 DLQ393252:DMB393257 DVM393252:DVX393257 EFI393252:EFT393257 EPE393252:EPP393257 EZA393252:EZL393257 FIW393252:FJH393257 FSS393252:FTD393257 GCO393252:GCZ393257 GMK393252:GMV393257 GWG393252:GWR393257 HGC393252:HGN393257 HPY393252:HQJ393257 HZU393252:IAF393257 IJQ393252:IKB393257 ITM393252:ITX393257 JDI393252:JDT393257 JNE393252:JNP393257 JXA393252:JXL393257 KGW393252:KHH393257 KQS393252:KRD393257 LAO393252:LAZ393257 LKK393252:LKV393257 LUG393252:LUR393257 MEC393252:MEN393257 MNY393252:MOJ393257 MXU393252:MYF393257 NHQ393252:NIB393257 NRM393252:NRX393257 OBI393252:OBT393257 OLE393252:OLP393257 OVA393252:OVL393257 PEW393252:PFH393257 POS393252:PPD393257 PYO393252:PYZ393257 QIK393252:QIV393257 QSG393252:QSR393257 RCC393252:RCN393257 RLY393252:RMJ393257 RVU393252:RWF393257 SFQ393252:SGB393257 SPM393252:SPX393257 SZI393252:SZT393257 TJE393252:TJP393257 TTA393252:TTL393257 UCW393252:UDH393257 UMS393252:UND393257 UWO393252:UWZ393257 VGK393252:VGV393257 VQG393252:VQR393257 WAC393252:WAN393257 WJY393252:WKJ393257 WTU393252:WUF393257 HI458788:HT458793 RE458788:RP458793 ABA458788:ABL458793 AKW458788:ALH458793 AUS458788:AVD458793 BEO458788:BEZ458793 BOK458788:BOV458793 BYG458788:BYR458793 CIC458788:CIN458793 CRY458788:CSJ458793 DBU458788:DCF458793 DLQ458788:DMB458793 DVM458788:DVX458793 EFI458788:EFT458793 EPE458788:EPP458793 EZA458788:EZL458793 FIW458788:FJH458793 FSS458788:FTD458793 GCO458788:GCZ458793 GMK458788:GMV458793 GWG458788:GWR458793 HGC458788:HGN458793 HPY458788:HQJ458793 HZU458788:IAF458793 IJQ458788:IKB458793 ITM458788:ITX458793 JDI458788:JDT458793 JNE458788:JNP458793 JXA458788:JXL458793 KGW458788:KHH458793 KQS458788:KRD458793 LAO458788:LAZ458793 LKK458788:LKV458793 LUG458788:LUR458793 MEC458788:MEN458793 MNY458788:MOJ458793 MXU458788:MYF458793 NHQ458788:NIB458793 NRM458788:NRX458793 OBI458788:OBT458793 OLE458788:OLP458793 OVA458788:OVL458793 PEW458788:PFH458793 POS458788:PPD458793 PYO458788:PYZ458793 QIK458788:QIV458793 QSG458788:QSR458793 RCC458788:RCN458793 RLY458788:RMJ458793 RVU458788:RWF458793 SFQ458788:SGB458793 SPM458788:SPX458793 SZI458788:SZT458793 TJE458788:TJP458793 TTA458788:TTL458793 UCW458788:UDH458793 UMS458788:UND458793 UWO458788:UWZ458793 VGK458788:VGV458793 VQG458788:VQR458793 WAC458788:WAN458793 WJY458788:WKJ458793 WTU458788:WUF458793 HI524324:HT524329 RE524324:RP524329 ABA524324:ABL524329 AKW524324:ALH524329 AUS524324:AVD524329 BEO524324:BEZ524329 BOK524324:BOV524329 BYG524324:BYR524329 CIC524324:CIN524329 CRY524324:CSJ524329 DBU524324:DCF524329 DLQ524324:DMB524329 DVM524324:DVX524329 EFI524324:EFT524329 EPE524324:EPP524329 EZA524324:EZL524329 FIW524324:FJH524329 FSS524324:FTD524329 GCO524324:GCZ524329 GMK524324:GMV524329 GWG524324:GWR524329 HGC524324:HGN524329 HPY524324:HQJ524329 HZU524324:IAF524329 IJQ524324:IKB524329 ITM524324:ITX524329 JDI524324:JDT524329 JNE524324:JNP524329 JXA524324:JXL524329 KGW524324:KHH524329 KQS524324:KRD524329 LAO524324:LAZ524329 LKK524324:LKV524329 LUG524324:LUR524329 MEC524324:MEN524329 MNY524324:MOJ524329 MXU524324:MYF524329 NHQ524324:NIB524329 NRM524324:NRX524329 OBI524324:OBT524329 OLE524324:OLP524329 OVA524324:OVL524329 PEW524324:PFH524329 POS524324:PPD524329 PYO524324:PYZ524329 QIK524324:QIV524329 QSG524324:QSR524329 RCC524324:RCN524329 RLY524324:RMJ524329 RVU524324:RWF524329 SFQ524324:SGB524329 SPM524324:SPX524329 SZI524324:SZT524329 TJE524324:TJP524329 TTA524324:TTL524329 UCW524324:UDH524329 UMS524324:UND524329 UWO524324:UWZ524329 VGK524324:VGV524329 VQG524324:VQR524329 WAC524324:WAN524329 WJY524324:WKJ524329 WTU524324:WUF524329 HI589860:HT589865 RE589860:RP589865 ABA589860:ABL589865 AKW589860:ALH589865 AUS589860:AVD589865 BEO589860:BEZ589865 BOK589860:BOV589865 BYG589860:BYR589865 CIC589860:CIN589865 CRY589860:CSJ589865 DBU589860:DCF589865 DLQ589860:DMB589865 DVM589860:DVX589865 EFI589860:EFT589865 EPE589860:EPP589865 EZA589860:EZL589865 FIW589860:FJH589865 FSS589860:FTD589865 GCO589860:GCZ589865 GMK589860:GMV589865 GWG589860:GWR589865 HGC589860:HGN589865 HPY589860:HQJ589865 HZU589860:IAF589865 IJQ589860:IKB589865 ITM589860:ITX589865 JDI589860:JDT589865 JNE589860:JNP589865 JXA589860:JXL589865 KGW589860:KHH589865 KQS589860:KRD589865 LAO589860:LAZ589865 LKK589860:LKV589865 LUG589860:LUR589865 MEC589860:MEN589865 MNY589860:MOJ589865 MXU589860:MYF589865 NHQ589860:NIB589865 NRM589860:NRX589865 OBI589860:OBT589865 OLE589860:OLP589865 OVA589860:OVL589865 PEW589860:PFH589865 POS589860:PPD589865 PYO589860:PYZ589865 QIK589860:QIV589865 QSG589860:QSR589865 RCC589860:RCN589865 RLY589860:RMJ589865 RVU589860:RWF589865 SFQ589860:SGB589865 SPM589860:SPX589865 SZI589860:SZT589865 TJE589860:TJP589865 TTA589860:TTL589865 UCW589860:UDH589865 UMS589860:UND589865 UWO589860:UWZ589865 VGK589860:VGV589865 VQG589860:VQR589865 WAC589860:WAN589865 WJY589860:WKJ589865 WTU589860:WUF589865 HI655396:HT655401 RE655396:RP655401 ABA655396:ABL655401 AKW655396:ALH655401 AUS655396:AVD655401 BEO655396:BEZ655401 BOK655396:BOV655401 BYG655396:BYR655401 CIC655396:CIN655401 CRY655396:CSJ655401 DBU655396:DCF655401 DLQ655396:DMB655401 DVM655396:DVX655401 EFI655396:EFT655401 EPE655396:EPP655401 EZA655396:EZL655401 FIW655396:FJH655401 FSS655396:FTD655401 GCO655396:GCZ655401 GMK655396:GMV655401 GWG655396:GWR655401 HGC655396:HGN655401 HPY655396:HQJ655401 HZU655396:IAF655401 IJQ655396:IKB655401 ITM655396:ITX655401 JDI655396:JDT655401 JNE655396:JNP655401 JXA655396:JXL655401 KGW655396:KHH655401 KQS655396:KRD655401 LAO655396:LAZ655401 LKK655396:LKV655401 LUG655396:LUR655401 MEC655396:MEN655401 MNY655396:MOJ655401 MXU655396:MYF655401 NHQ655396:NIB655401 NRM655396:NRX655401 OBI655396:OBT655401 OLE655396:OLP655401 OVA655396:OVL655401 PEW655396:PFH655401 POS655396:PPD655401 PYO655396:PYZ655401 QIK655396:QIV655401 QSG655396:QSR655401 RCC655396:RCN655401 RLY655396:RMJ655401 RVU655396:RWF655401 SFQ655396:SGB655401 SPM655396:SPX655401 SZI655396:SZT655401 TJE655396:TJP655401 TTA655396:TTL655401 UCW655396:UDH655401 UMS655396:UND655401 UWO655396:UWZ655401 VGK655396:VGV655401 VQG655396:VQR655401 WAC655396:WAN655401 WJY655396:WKJ655401 WTU655396:WUF655401 HI720932:HT720937 RE720932:RP720937 ABA720932:ABL720937 AKW720932:ALH720937 AUS720932:AVD720937 BEO720932:BEZ720937 BOK720932:BOV720937 BYG720932:BYR720937 CIC720932:CIN720937 CRY720932:CSJ720937 DBU720932:DCF720937 DLQ720932:DMB720937 DVM720932:DVX720937 EFI720932:EFT720937 EPE720932:EPP720937 EZA720932:EZL720937 FIW720932:FJH720937 FSS720932:FTD720937 GCO720932:GCZ720937 GMK720932:GMV720937 GWG720932:GWR720937 HGC720932:HGN720937 HPY720932:HQJ720937 HZU720932:IAF720937 IJQ720932:IKB720937 ITM720932:ITX720937 JDI720932:JDT720937 JNE720932:JNP720937 JXA720932:JXL720937 KGW720932:KHH720937 KQS720932:KRD720937 LAO720932:LAZ720937 LKK720932:LKV720937 LUG720932:LUR720937 MEC720932:MEN720937 MNY720932:MOJ720937 MXU720932:MYF720937 NHQ720932:NIB720937 NRM720932:NRX720937 OBI720932:OBT720937 OLE720932:OLP720937 OVA720932:OVL720937 PEW720932:PFH720937 POS720932:PPD720937 PYO720932:PYZ720937 QIK720932:QIV720937 QSG720932:QSR720937 RCC720932:RCN720937 RLY720932:RMJ720937 RVU720932:RWF720937 SFQ720932:SGB720937 SPM720932:SPX720937 SZI720932:SZT720937 TJE720932:TJP720937 TTA720932:TTL720937 UCW720932:UDH720937 UMS720932:UND720937 UWO720932:UWZ720937 VGK720932:VGV720937 VQG720932:VQR720937 WAC720932:WAN720937 WJY720932:WKJ720937 WTU720932:WUF720937 HI786468:HT786473 RE786468:RP786473 ABA786468:ABL786473 AKW786468:ALH786473 AUS786468:AVD786473 BEO786468:BEZ786473 BOK786468:BOV786473 BYG786468:BYR786473 CIC786468:CIN786473 CRY786468:CSJ786473 DBU786468:DCF786473 DLQ786468:DMB786473 DVM786468:DVX786473 EFI786468:EFT786473 EPE786468:EPP786473 EZA786468:EZL786473 FIW786468:FJH786473 FSS786468:FTD786473 GCO786468:GCZ786473 GMK786468:GMV786473 GWG786468:GWR786473 HGC786468:HGN786473 HPY786468:HQJ786473 HZU786468:IAF786473 IJQ786468:IKB786473 ITM786468:ITX786473 JDI786468:JDT786473 JNE786468:JNP786473 JXA786468:JXL786473 KGW786468:KHH786473 KQS786468:KRD786473 LAO786468:LAZ786473 LKK786468:LKV786473 LUG786468:LUR786473 MEC786468:MEN786473 MNY786468:MOJ786473 MXU786468:MYF786473 NHQ786468:NIB786473 NRM786468:NRX786473 OBI786468:OBT786473 OLE786468:OLP786473 OVA786468:OVL786473 PEW786468:PFH786473 POS786468:PPD786473 PYO786468:PYZ786473 QIK786468:QIV786473 QSG786468:QSR786473 RCC786468:RCN786473 RLY786468:RMJ786473 RVU786468:RWF786473 SFQ786468:SGB786473 SPM786468:SPX786473 SZI786468:SZT786473 TJE786468:TJP786473 TTA786468:TTL786473 UCW786468:UDH786473 UMS786468:UND786473 UWO786468:UWZ786473 VGK786468:VGV786473 VQG786468:VQR786473 WAC786468:WAN786473 WJY786468:WKJ786473 WTU786468:WUF786473 HI852004:HT852009 RE852004:RP852009 ABA852004:ABL852009 AKW852004:ALH852009 AUS852004:AVD852009 BEO852004:BEZ852009 BOK852004:BOV852009 BYG852004:BYR852009 CIC852004:CIN852009 CRY852004:CSJ852009 DBU852004:DCF852009 DLQ852004:DMB852009 DVM852004:DVX852009 EFI852004:EFT852009 EPE852004:EPP852009 EZA852004:EZL852009 FIW852004:FJH852009 FSS852004:FTD852009 GCO852004:GCZ852009 GMK852004:GMV852009 GWG852004:GWR852009 HGC852004:HGN852009 HPY852004:HQJ852009 HZU852004:IAF852009 IJQ852004:IKB852009 ITM852004:ITX852009 JDI852004:JDT852009 JNE852004:JNP852009 JXA852004:JXL852009 KGW852004:KHH852009 KQS852004:KRD852009 LAO852004:LAZ852009 LKK852004:LKV852009 LUG852004:LUR852009 MEC852004:MEN852009 MNY852004:MOJ852009 MXU852004:MYF852009 NHQ852004:NIB852009 NRM852004:NRX852009 OBI852004:OBT852009 OLE852004:OLP852009 OVA852004:OVL852009 PEW852004:PFH852009 POS852004:PPD852009 PYO852004:PYZ852009 QIK852004:QIV852009 QSG852004:QSR852009 RCC852004:RCN852009 RLY852004:RMJ852009 RVU852004:RWF852009 SFQ852004:SGB852009 SPM852004:SPX852009 SZI852004:SZT852009 TJE852004:TJP852009 TTA852004:TTL852009 UCW852004:UDH852009 UMS852004:UND852009 UWO852004:UWZ852009 VGK852004:VGV852009 VQG852004:VQR852009 WAC852004:WAN852009 WJY852004:WKJ852009 WTU852004:WUF852009 HI917540:HT917545 RE917540:RP917545 ABA917540:ABL917545 AKW917540:ALH917545 AUS917540:AVD917545 BEO917540:BEZ917545 BOK917540:BOV917545 BYG917540:BYR917545 CIC917540:CIN917545 CRY917540:CSJ917545 DBU917540:DCF917545 DLQ917540:DMB917545 DVM917540:DVX917545 EFI917540:EFT917545 EPE917540:EPP917545 EZA917540:EZL917545 FIW917540:FJH917545 FSS917540:FTD917545 GCO917540:GCZ917545 GMK917540:GMV917545 GWG917540:GWR917545 HGC917540:HGN917545 HPY917540:HQJ917545 HZU917540:IAF917545 IJQ917540:IKB917545 ITM917540:ITX917545 JDI917540:JDT917545 JNE917540:JNP917545 JXA917540:JXL917545 KGW917540:KHH917545 KQS917540:KRD917545 LAO917540:LAZ917545 LKK917540:LKV917545 LUG917540:LUR917545 MEC917540:MEN917545 MNY917540:MOJ917545 MXU917540:MYF917545 NHQ917540:NIB917545 NRM917540:NRX917545 OBI917540:OBT917545 OLE917540:OLP917545 OVA917540:OVL917545 PEW917540:PFH917545 POS917540:PPD917545 PYO917540:PYZ917545 QIK917540:QIV917545 QSG917540:QSR917545 RCC917540:RCN917545 RLY917540:RMJ917545 RVU917540:RWF917545 SFQ917540:SGB917545 SPM917540:SPX917545 SZI917540:SZT917545 TJE917540:TJP917545 TTA917540:TTL917545 UCW917540:UDH917545 UMS917540:UND917545 UWO917540:UWZ917545 VGK917540:VGV917545 VQG917540:VQR917545 WAC917540:WAN917545 WJY917540:WKJ917545 WTU917540:WUF917545 HI983076:HT983081 RE983076:RP983081 ABA983076:ABL983081 AKW983076:ALH983081 AUS983076:AVD983081 BEO983076:BEZ983081 BOK983076:BOV983081 BYG983076:BYR983081 CIC983076:CIN983081 CRY983076:CSJ983081 DBU983076:DCF983081 DLQ983076:DMB983081 DVM983076:DVX983081 EFI983076:EFT983081 EPE983076:EPP983081 EZA983076:EZL983081 FIW983076:FJH983081 FSS983076:FTD983081 GCO983076:GCZ983081 GMK983076:GMV983081 GWG983076:GWR983081 HGC983076:HGN983081 HPY983076:HQJ983081 HZU983076:IAF983081 IJQ983076:IKB983081 ITM983076:ITX983081 JDI983076:JDT983081 JNE983076:JNP983081 JXA983076:JXL983081 KGW983076:KHH983081 KQS983076:KRD983081 LAO983076:LAZ983081 LKK983076:LKV983081 LUG983076:LUR983081 MEC983076:MEN983081 MNY983076:MOJ983081 MXU983076:MYF983081 NHQ983076:NIB983081 NRM983076:NRX983081 OBI983076:OBT983081 OLE983076:OLP983081 OVA983076:OVL983081 PEW983076:PFH983081 POS983076:PPD983081 PYO983076:PYZ983081 QIK983076:QIV983081 QSG983076:QSR983081 RCC983076:RCN983081 RLY983076:RMJ983081 RVU983076:RWF983081 SFQ983076:SGB983081 SPM983076:SPX983081 SZI983076:SZT983081 TJE983076:TJP983081 TTA983076:TTL983081 UCW983076:UDH983081 UMS983076:UND983081 UWO983076:UWZ983081 VGK983076:VGV983081 VQG983076:VQR983081 WAC983076:WAN983081 WJY983076:WKJ983081 WTU983076:WUF983081 IV65572:JG65577 SR65572:TC65577 ACN65572:ACY65577 AMJ65572:AMU65577 AWF65572:AWQ65577 BGB65572:BGM65577 BPX65572:BQI65577 BZT65572:CAE65577 CJP65572:CKA65577 CTL65572:CTW65577 DDH65572:DDS65577 DND65572:DNO65577 DWZ65572:DXK65577 EGV65572:EHG65577 EQR65572:ERC65577 FAN65572:FAY65577 FKJ65572:FKU65577 FUF65572:FUQ65577 GEB65572:GEM65577 GNX65572:GOI65577 GXT65572:GYE65577 HHP65572:HIA65577 HRL65572:HRW65577 IBH65572:IBS65577 ILD65572:ILO65577 IUZ65572:IVK65577 JEV65572:JFG65577 JOR65572:JPC65577 JYN65572:JYY65577 KIJ65572:KIU65577 KSF65572:KSQ65577 LCB65572:LCM65577 LLX65572:LMI65577 LVT65572:LWE65577 MFP65572:MGA65577 MPL65572:MPW65577 MZH65572:MZS65577 NJD65572:NJO65577 NSZ65572:NTK65577 OCV65572:ODG65577 OMR65572:ONC65577 OWN65572:OWY65577 PGJ65572:PGU65577 PQF65572:PQQ65577 QAB65572:QAM65577 QJX65572:QKI65577 QTT65572:QUE65577 RDP65572:REA65577 RNL65572:RNW65577 RXH65572:RXS65577 SHD65572:SHO65577 SQZ65572:SRK65577 TAV65572:TBG65577 TKR65572:TLC65577 TUN65572:TUY65577 UEJ65572:UEU65577 UOF65572:UOQ65577 UYB65572:UYM65577 VHX65572:VII65577 VRT65572:VSE65577 WBP65572:WCA65577 WLL65572:WLW65577 WVH65572:WVS65577 IV131108:JG131113 SR131108:TC131113 ACN131108:ACY131113 AMJ131108:AMU131113 AWF131108:AWQ131113 BGB131108:BGM131113 BPX131108:BQI131113 BZT131108:CAE131113 CJP131108:CKA131113 CTL131108:CTW131113 DDH131108:DDS131113 DND131108:DNO131113 DWZ131108:DXK131113 EGV131108:EHG131113 EQR131108:ERC131113 FAN131108:FAY131113 FKJ131108:FKU131113 FUF131108:FUQ131113 GEB131108:GEM131113 GNX131108:GOI131113 GXT131108:GYE131113 HHP131108:HIA131113 HRL131108:HRW131113 IBH131108:IBS131113 ILD131108:ILO131113 IUZ131108:IVK131113 JEV131108:JFG131113 JOR131108:JPC131113 JYN131108:JYY131113 KIJ131108:KIU131113 KSF131108:KSQ131113 LCB131108:LCM131113 LLX131108:LMI131113 LVT131108:LWE131113 MFP131108:MGA131113 MPL131108:MPW131113 MZH131108:MZS131113 NJD131108:NJO131113 NSZ131108:NTK131113 OCV131108:ODG131113 OMR131108:ONC131113 OWN131108:OWY131113 PGJ131108:PGU131113 PQF131108:PQQ131113 QAB131108:QAM131113 QJX131108:QKI131113 QTT131108:QUE131113 RDP131108:REA131113 RNL131108:RNW131113 RXH131108:RXS131113 SHD131108:SHO131113 SQZ131108:SRK131113 TAV131108:TBG131113 TKR131108:TLC131113 TUN131108:TUY131113 UEJ131108:UEU131113 UOF131108:UOQ131113 UYB131108:UYM131113 VHX131108:VII131113 VRT131108:VSE131113 WBP131108:WCA131113 WLL131108:WLW131113 WVH131108:WVS131113 IV196644:JG196649 SR196644:TC196649 ACN196644:ACY196649 AMJ196644:AMU196649 AWF196644:AWQ196649 BGB196644:BGM196649 BPX196644:BQI196649 BZT196644:CAE196649 CJP196644:CKA196649 CTL196644:CTW196649 DDH196644:DDS196649 DND196644:DNO196649 DWZ196644:DXK196649 EGV196644:EHG196649 EQR196644:ERC196649 FAN196644:FAY196649 FKJ196644:FKU196649 FUF196644:FUQ196649 GEB196644:GEM196649 GNX196644:GOI196649 GXT196644:GYE196649 HHP196644:HIA196649 HRL196644:HRW196649 IBH196644:IBS196649 ILD196644:ILO196649 IUZ196644:IVK196649 JEV196644:JFG196649 JOR196644:JPC196649 JYN196644:JYY196649 KIJ196644:KIU196649 KSF196644:KSQ196649 LCB196644:LCM196649 LLX196644:LMI196649 LVT196644:LWE196649 MFP196644:MGA196649 MPL196644:MPW196649 MZH196644:MZS196649 NJD196644:NJO196649 NSZ196644:NTK196649 OCV196644:ODG196649 OMR196644:ONC196649 OWN196644:OWY196649 PGJ196644:PGU196649 PQF196644:PQQ196649 QAB196644:QAM196649 QJX196644:QKI196649 QTT196644:QUE196649 RDP196644:REA196649 RNL196644:RNW196649 RXH196644:RXS196649 SHD196644:SHO196649 SQZ196644:SRK196649 TAV196644:TBG196649 TKR196644:TLC196649 TUN196644:TUY196649 UEJ196644:UEU196649 UOF196644:UOQ196649 UYB196644:UYM196649 VHX196644:VII196649 VRT196644:VSE196649 WBP196644:WCA196649 WLL196644:WLW196649 WVH196644:WVS196649 IV262180:JG262185 SR262180:TC262185 ACN262180:ACY262185 AMJ262180:AMU262185 AWF262180:AWQ262185 BGB262180:BGM262185 BPX262180:BQI262185 BZT262180:CAE262185 CJP262180:CKA262185 CTL262180:CTW262185 DDH262180:DDS262185 DND262180:DNO262185 DWZ262180:DXK262185 EGV262180:EHG262185 EQR262180:ERC262185 FAN262180:FAY262185 FKJ262180:FKU262185 FUF262180:FUQ262185 GEB262180:GEM262185 GNX262180:GOI262185 GXT262180:GYE262185 HHP262180:HIA262185 HRL262180:HRW262185 IBH262180:IBS262185 ILD262180:ILO262185 IUZ262180:IVK262185 JEV262180:JFG262185 JOR262180:JPC262185 JYN262180:JYY262185 KIJ262180:KIU262185 KSF262180:KSQ262185 LCB262180:LCM262185 LLX262180:LMI262185 LVT262180:LWE262185 MFP262180:MGA262185 MPL262180:MPW262185 MZH262180:MZS262185 NJD262180:NJO262185 NSZ262180:NTK262185 OCV262180:ODG262185 OMR262180:ONC262185 OWN262180:OWY262185 PGJ262180:PGU262185 PQF262180:PQQ262185 QAB262180:QAM262185 QJX262180:QKI262185 QTT262180:QUE262185 RDP262180:REA262185 RNL262180:RNW262185 RXH262180:RXS262185 SHD262180:SHO262185 SQZ262180:SRK262185 TAV262180:TBG262185 TKR262180:TLC262185 TUN262180:TUY262185 UEJ262180:UEU262185 UOF262180:UOQ262185 UYB262180:UYM262185 VHX262180:VII262185 VRT262180:VSE262185 WBP262180:WCA262185 WLL262180:WLW262185 WVH262180:WVS262185 IV327716:JG327721 SR327716:TC327721 ACN327716:ACY327721 AMJ327716:AMU327721 AWF327716:AWQ327721 BGB327716:BGM327721 BPX327716:BQI327721 BZT327716:CAE327721 CJP327716:CKA327721 CTL327716:CTW327721 DDH327716:DDS327721 DND327716:DNO327721 DWZ327716:DXK327721 EGV327716:EHG327721 EQR327716:ERC327721 FAN327716:FAY327721 FKJ327716:FKU327721 FUF327716:FUQ327721 GEB327716:GEM327721 GNX327716:GOI327721 GXT327716:GYE327721 HHP327716:HIA327721 HRL327716:HRW327721 IBH327716:IBS327721 ILD327716:ILO327721 IUZ327716:IVK327721 JEV327716:JFG327721 JOR327716:JPC327721 JYN327716:JYY327721 KIJ327716:KIU327721 KSF327716:KSQ327721 LCB327716:LCM327721 LLX327716:LMI327721 LVT327716:LWE327721 MFP327716:MGA327721 MPL327716:MPW327721 MZH327716:MZS327721 NJD327716:NJO327721 NSZ327716:NTK327721 OCV327716:ODG327721 OMR327716:ONC327721 OWN327716:OWY327721 PGJ327716:PGU327721 PQF327716:PQQ327721 QAB327716:QAM327721 QJX327716:QKI327721 QTT327716:QUE327721 RDP327716:REA327721 RNL327716:RNW327721 RXH327716:RXS327721 SHD327716:SHO327721 SQZ327716:SRK327721 TAV327716:TBG327721 TKR327716:TLC327721 TUN327716:TUY327721 UEJ327716:UEU327721 UOF327716:UOQ327721 UYB327716:UYM327721 VHX327716:VII327721 VRT327716:VSE327721 WBP327716:WCA327721 WLL327716:WLW327721 WVH327716:WVS327721 IV393252:JG393257 SR393252:TC393257 ACN393252:ACY393257 AMJ393252:AMU393257 AWF393252:AWQ393257 BGB393252:BGM393257 BPX393252:BQI393257 BZT393252:CAE393257 CJP393252:CKA393257 CTL393252:CTW393257 DDH393252:DDS393257 DND393252:DNO393257 DWZ393252:DXK393257 EGV393252:EHG393257 EQR393252:ERC393257 FAN393252:FAY393257 FKJ393252:FKU393257 FUF393252:FUQ393257 GEB393252:GEM393257 GNX393252:GOI393257 GXT393252:GYE393257 HHP393252:HIA393257 HRL393252:HRW393257 IBH393252:IBS393257 ILD393252:ILO393257 IUZ393252:IVK393257 JEV393252:JFG393257 JOR393252:JPC393257 JYN393252:JYY393257 KIJ393252:KIU393257 KSF393252:KSQ393257 LCB393252:LCM393257 LLX393252:LMI393257 LVT393252:LWE393257 MFP393252:MGA393257 MPL393252:MPW393257 MZH393252:MZS393257 NJD393252:NJO393257 NSZ393252:NTK393257 OCV393252:ODG393257 OMR393252:ONC393257 OWN393252:OWY393257 PGJ393252:PGU393257 PQF393252:PQQ393257 QAB393252:QAM393257 QJX393252:QKI393257 QTT393252:QUE393257 RDP393252:REA393257 RNL393252:RNW393257 RXH393252:RXS393257 SHD393252:SHO393257 SQZ393252:SRK393257 TAV393252:TBG393257 TKR393252:TLC393257 TUN393252:TUY393257 UEJ393252:UEU393257 UOF393252:UOQ393257 UYB393252:UYM393257 VHX393252:VII393257 VRT393252:VSE393257 WBP393252:WCA393257 WLL393252:WLW393257 WVH393252:WVS393257 IV458788:JG458793 SR458788:TC458793 ACN458788:ACY458793 AMJ458788:AMU458793 AWF458788:AWQ458793 BGB458788:BGM458793 BPX458788:BQI458793 BZT458788:CAE458793 CJP458788:CKA458793 CTL458788:CTW458793 DDH458788:DDS458793 DND458788:DNO458793 DWZ458788:DXK458793 EGV458788:EHG458793 EQR458788:ERC458793 FAN458788:FAY458793 FKJ458788:FKU458793 FUF458788:FUQ458793 GEB458788:GEM458793 GNX458788:GOI458793 GXT458788:GYE458793 HHP458788:HIA458793 HRL458788:HRW458793 IBH458788:IBS458793 ILD458788:ILO458793 IUZ458788:IVK458793 JEV458788:JFG458793 JOR458788:JPC458793 JYN458788:JYY458793 KIJ458788:KIU458793 KSF458788:KSQ458793 LCB458788:LCM458793 LLX458788:LMI458793 LVT458788:LWE458793 MFP458788:MGA458793 MPL458788:MPW458793 MZH458788:MZS458793 NJD458788:NJO458793 NSZ458788:NTK458793 OCV458788:ODG458793 OMR458788:ONC458793 OWN458788:OWY458793 PGJ458788:PGU458793 PQF458788:PQQ458793 QAB458788:QAM458793 QJX458788:QKI458793 QTT458788:QUE458793 RDP458788:REA458793 RNL458788:RNW458793 RXH458788:RXS458793 SHD458788:SHO458793 SQZ458788:SRK458793 TAV458788:TBG458793 TKR458788:TLC458793 TUN458788:TUY458793 UEJ458788:UEU458793 UOF458788:UOQ458793 UYB458788:UYM458793 VHX458788:VII458793 VRT458788:VSE458793 WBP458788:WCA458793 WLL458788:WLW458793 WVH458788:WVS458793 IV524324:JG524329 SR524324:TC524329 ACN524324:ACY524329 AMJ524324:AMU524329 AWF524324:AWQ524329 BGB524324:BGM524329 BPX524324:BQI524329 BZT524324:CAE524329 CJP524324:CKA524329 CTL524324:CTW524329 DDH524324:DDS524329 DND524324:DNO524329 DWZ524324:DXK524329 EGV524324:EHG524329 EQR524324:ERC524329 FAN524324:FAY524329 FKJ524324:FKU524329 FUF524324:FUQ524329 GEB524324:GEM524329 GNX524324:GOI524329 GXT524324:GYE524329 HHP524324:HIA524329 HRL524324:HRW524329 IBH524324:IBS524329 ILD524324:ILO524329 IUZ524324:IVK524329 JEV524324:JFG524329 JOR524324:JPC524329 JYN524324:JYY524329 KIJ524324:KIU524329 KSF524324:KSQ524329 LCB524324:LCM524329 LLX524324:LMI524329 LVT524324:LWE524329 MFP524324:MGA524329 MPL524324:MPW524329 MZH524324:MZS524329 NJD524324:NJO524329 NSZ524324:NTK524329 OCV524324:ODG524329 OMR524324:ONC524329 OWN524324:OWY524329 PGJ524324:PGU524329 PQF524324:PQQ524329 QAB524324:QAM524329 QJX524324:QKI524329 QTT524324:QUE524329 RDP524324:REA524329 RNL524324:RNW524329 RXH524324:RXS524329 SHD524324:SHO524329 SQZ524324:SRK524329 TAV524324:TBG524329 TKR524324:TLC524329 TUN524324:TUY524329 UEJ524324:UEU524329 UOF524324:UOQ524329 UYB524324:UYM524329 VHX524324:VII524329 VRT524324:VSE524329 WBP524324:WCA524329 WLL524324:WLW524329 WVH524324:WVS524329 IV589860:JG589865 SR589860:TC589865 ACN589860:ACY589865 AMJ589860:AMU589865 AWF589860:AWQ589865 BGB589860:BGM589865 BPX589860:BQI589865 BZT589860:CAE589865 CJP589860:CKA589865 CTL589860:CTW589865 DDH589860:DDS589865 DND589860:DNO589865 DWZ589860:DXK589865 EGV589860:EHG589865 EQR589860:ERC589865 FAN589860:FAY589865 FKJ589860:FKU589865 FUF589860:FUQ589865 GEB589860:GEM589865 GNX589860:GOI589865 GXT589860:GYE589865 HHP589860:HIA589865 HRL589860:HRW589865 IBH589860:IBS589865 ILD589860:ILO589865 IUZ589860:IVK589865 JEV589860:JFG589865 JOR589860:JPC589865 JYN589860:JYY589865 KIJ589860:KIU589865 KSF589860:KSQ589865 LCB589860:LCM589865 LLX589860:LMI589865 LVT589860:LWE589865 MFP589860:MGA589865 MPL589860:MPW589865 MZH589860:MZS589865 NJD589860:NJO589865 NSZ589860:NTK589865 OCV589860:ODG589865 OMR589860:ONC589865 OWN589860:OWY589865 PGJ589860:PGU589865 PQF589860:PQQ589865 QAB589860:QAM589865 QJX589860:QKI589865 QTT589860:QUE589865 RDP589860:REA589865 RNL589860:RNW589865 RXH589860:RXS589865 SHD589860:SHO589865 SQZ589860:SRK589865 TAV589860:TBG589865 TKR589860:TLC589865 TUN589860:TUY589865 UEJ589860:UEU589865 UOF589860:UOQ589865 UYB589860:UYM589865 VHX589860:VII589865 VRT589860:VSE589865 WBP589860:WCA589865 WLL589860:WLW589865 WVH589860:WVS589865 IV655396:JG655401 SR655396:TC655401 ACN655396:ACY655401 AMJ655396:AMU655401 AWF655396:AWQ655401 BGB655396:BGM655401 BPX655396:BQI655401 BZT655396:CAE655401 CJP655396:CKA655401 CTL655396:CTW655401 DDH655396:DDS655401 DND655396:DNO655401 DWZ655396:DXK655401 EGV655396:EHG655401 EQR655396:ERC655401 FAN655396:FAY655401 FKJ655396:FKU655401 FUF655396:FUQ655401 GEB655396:GEM655401 GNX655396:GOI655401 GXT655396:GYE655401 HHP655396:HIA655401 HRL655396:HRW655401 IBH655396:IBS655401 ILD655396:ILO655401 IUZ655396:IVK655401 JEV655396:JFG655401 JOR655396:JPC655401 JYN655396:JYY655401 KIJ655396:KIU655401 KSF655396:KSQ655401 LCB655396:LCM655401 LLX655396:LMI655401 LVT655396:LWE655401 MFP655396:MGA655401 MPL655396:MPW655401 MZH655396:MZS655401 NJD655396:NJO655401 NSZ655396:NTK655401 OCV655396:ODG655401 OMR655396:ONC655401 OWN655396:OWY655401 PGJ655396:PGU655401 PQF655396:PQQ655401 QAB655396:QAM655401 QJX655396:QKI655401 QTT655396:QUE655401 RDP655396:REA655401 RNL655396:RNW655401 RXH655396:RXS655401 SHD655396:SHO655401 SQZ655396:SRK655401 TAV655396:TBG655401 TKR655396:TLC655401 TUN655396:TUY655401 UEJ655396:UEU655401 UOF655396:UOQ655401 UYB655396:UYM655401 VHX655396:VII655401 VRT655396:VSE655401 WBP655396:WCA655401 WLL655396:WLW655401 WVH655396:WVS655401 IV720932:JG720937 SR720932:TC720937 ACN720932:ACY720937 AMJ720932:AMU720937 AWF720932:AWQ720937 BGB720932:BGM720937 BPX720932:BQI720937 BZT720932:CAE720937 CJP720932:CKA720937 CTL720932:CTW720937 DDH720932:DDS720937 DND720932:DNO720937 DWZ720932:DXK720937 EGV720932:EHG720937 EQR720932:ERC720937 FAN720932:FAY720937 FKJ720932:FKU720937 FUF720932:FUQ720937 GEB720932:GEM720937 GNX720932:GOI720937 GXT720932:GYE720937 HHP720932:HIA720937 HRL720932:HRW720937 IBH720932:IBS720937 ILD720932:ILO720937 IUZ720932:IVK720937 JEV720932:JFG720937 JOR720932:JPC720937 JYN720932:JYY720937 KIJ720932:KIU720937 KSF720932:KSQ720937 LCB720932:LCM720937 LLX720932:LMI720937 LVT720932:LWE720937 MFP720932:MGA720937 MPL720932:MPW720937 MZH720932:MZS720937 NJD720932:NJO720937 NSZ720932:NTK720937 OCV720932:ODG720937 OMR720932:ONC720937 OWN720932:OWY720937 PGJ720932:PGU720937 PQF720932:PQQ720937 QAB720932:QAM720937 QJX720932:QKI720937 QTT720932:QUE720937 RDP720932:REA720937 RNL720932:RNW720937 RXH720932:RXS720937 SHD720932:SHO720937 SQZ720932:SRK720937 TAV720932:TBG720937 TKR720932:TLC720937 TUN720932:TUY720937 UEJ720932:UEU720937 UOF720932:UOQ720937 UYB720932:UYM720937 VHX720932:VII720937 VRT720932:VSE720937 WBP720932:WCA720937 WLL720932:WLW720937 WVH720932:WVS720937 IV786468:JG786473 SR786468:TC786473 ACN786468:ACY786473 AMJ786468:AMU786473 AWF786468:AWQ786473 BGB786468:BGM786473 BPX786468:BQI786473 BZT786468:CAE786473 CJP786468:CKA786473 CTL786468:CTW786473 DDH786468:DDS786473 DND786468:DNO786473 DWZ786468:DXK786473 EGV786468:EHG786473 EQR786468:ERC786473 FAN786468:FAY786473 FKJ786468:FKU786473 FUF786468:FUQ786473 GEB786468:GEM786473 GNX786468:GOI786473 GXT786468:GYE786473 HHP786468:HIA786473 HRL786468:HRW786473 IBH786468:IBS786473 ILD786468:ILO786473 IUZ786468:IVK786473 JEV786468:JFG786473 JOR786468:JPC786473 JYN786468:JYY786473 KIJ786468:KIU786473 KSF786468:KSQ786473 LCB786468:LCM786473 LLX786468:LMI786473 LVT786468:LWE786473 MFP786468:MGA786473 MPL786468:MPW786473 MZH786468:MZS786473 NJD786468:NJO786473 NSZ786468:NTK786473 OCV786468:ODG786473 OMR786468:ONC786473 OWN786468:OWY786473 PGJ786468:PGU786473 PQF786468:PQQ786473 QAB786468:QAM786473 QJX786468:QKI786473 QTT786468:QUE786473 RDP786468:REA786473 RNL786468:RNW786473 RXH786468:RXS786473 SHD786468:SHO786473 SQZ786468:SRK786473 TAV786468:TBG786473 TKR786468:TLC786473 TUN786468:TUY786473 UEJ786468:UEU786473 UOF786468:UOQ786473 UYB786468:UYM786473 VHX786468:VII786473 VRT786468:VSE786473 WBP786468:WCA786473 WLL786468:WLW786473 WVH786468:WVS786473 IV852004:JG852009 SR852004:TC852009 ACN852004:ACY852009 AMJ852004:AMU852009 AWF852004:AWQ852009 BGB852004:BGM852009 BPX852004:BQI852009 BZT852004:CAE852009 CJP852004:CKA852009 CTL852004:CTW852009 DDH852004:DDS852009 DND852004:DNO852009 DWZ852004:DXK852009 EGV852004:EHG852009 EQR852004:ERC852009 FAN852004:FAY852009 FKJ852004:FKU852009 FUF852004:FUQ852009 GEB852004:GEM852009 GNX852004:GOI852009 GXT852004:GYE852009 HHP852004:HIA852009 HRL852004:HRW852009 IBH852004:IBS852009 ILD852004:ILO852009 IUZ852004:IVK852009 JEV852004:JFG852009 JOR852004:JPC852009 JYN852004:JYY852009 KIJ852004:KIU852009 KSF852004:KSQ852009 LCB852004:LCM852009 LLX852004:LMI852009 LVT852004:LWE852009 MFP852004:MGA852009 MPL852004:MPW852009 MZH852004:MZS852009 NJD852004:NJO852009 NSZ852004:NTK852009 OCV852004:ODG852009 OMR852004:ONC852009 OWN852004:OWY852009 PGJ852004:PGU852009 PQF852004:PQQ852009 QAB852004:QAM852009 QJX852004:QKI852009 QTT852004:QUE852009 RDP852004:REA852009 RNL852004:RNW852009 RXH852004:RXS852009 SHD852004:SHO852009 SQZ852004:SRK852009 TAV852004:TBG852009 TKR852004:TLC852009 TUN852004:TUY852009 UEJ852004:UEU852009 UOF852004:UOQ852009 UYB852004:UYM852009 VHX852004:VII852009 VRT852004:VSE852009 WBP852004:WCA852009 WLL852004:WLW852009 WVH852004:WVS852009 IV917540:JG917545 SR917540:TC917545 ACN917540:ACY917545 AMJ917540:AMU917545 AWF917540:AWQ917545 BGB917540:BGM917545 BPX917540:BQI917545 BZT917540:CAE917545 CJP917540:CKA917545 CTL917540:CTW917545 DDH917540:DDS917545 DND917540:DNO917545 DWZ917540:DXK917545 EGV917540:EHG917545 EQR917540:ERC917545 FAN917540:FAY917545 FKJ917540:FKU917545 FUF917540:FUQ917545 GEB917540:GEM917545 GNX917540:GOI917545 GXT917540:GYE917545 HHP917540:HIA917545 HRL917540:HRW917545 IBH917540:IBS917545 ILD917540:ILO917545 IUZ917540:IVK917545 JEV917540:JFG917545 JOR917540:JPC917545 JYN917540:JYY917545 KIJ917540:KIU917545 KSF917540:KSQ917545 LCB917540:LCM917545 LLX917540:LMI917545 LVT917540:LWE917545 MFP917540:MGA917545 MPL917540:MPW917545 MZH917540:MZS917545 NJD917540:NJO917545 NSZ917540:NTK917545 OCV917540:ODG917545 OMR917540:ONC917545 OWN917540:OWY917545 PGJ917540:PGU917545 PQF917540:PQQ917545 QAB917540:QAM917545 QJX917540:QKI917545 QTT917540:QUE917545 RDP917540:REA917545 RNL917540:RNW917545 RXH917540:RXS917545 SHD917540:SHO917545 SQZ917540:SRK917545 TAV917540:TBG917545 TKR917540:TLC917545 TUN917540:TUY917545 UEJ917540:UEU917545 UOF917540:UOQ917545 UYB917540:UYM917545 VHX917540:VII917545 VRT917540:VSE917545 WBP917540:WCA917545 WLL917540:WLW917545 WVH917540:WVS917545 IV983076:JG983081 SR983076:TC983081 ACN983076:ACY983081 AMJ983076:AMU983081 AWF983076:AWQ983081 BGB983076:BGM983081 BPX983076:BQI983081 BZT983076:CAE983081 CJP983076:CKA983081 CTL983076:CTW983081 DDH983076:DDS983081 DND983076:DNO983081 DWZ983076:DXK983081 EGV983076:EHG983081 EQR983076:ERC983081 FAN983076:FAY983081 FKJ983076:FKU983081 FUF983076:FUQ983081 GEB983076:GEM983081 GNX983076:GOI983081 GXT983076:GYE983081 HHP983076:HIA983081 HRL983076:HRW983081 IBH983076:IBS983081 ILD983076:ILO983081 IUZ983076:IVK983081 JEV983076:JFG983081 JOR983076:JPC983081 JYN983076:JYY983081 KIJ983076:KIU983081 KSF983076:KSQ983081 LCB983076:LCM983081 LLX983076:LMI983081 LVT983076:LWE983081 MFP983076:MGA983081 MPL983076:MPW983081 MZH983076:MZS983081 NJD983076:NJO983081 NSZ983076:NTK983081 OCV983076:ODG983081 OMR983076:ONC983081 OWN983076:OWY983081 PGJ983076:PGU983081 PQF983076:PQQ983081 QAB983076:QAM983081 QJX983076:QKI983081 QTT983076:QUE983081 RDP983076:REA983081 RNL983076:RNW983081 RXH983076:RXS983081 SHD983076:SHO983081 SQZ983076:SRK983081 TAV983076:TBG983081 TKR983076:TLC983081 TUN983076:TUY983081 UEJ983076:UEU983081 UOF983076:UOQ983081 UYB983076:UYM983081 VHX983076:VII983081 VRT983076:VSE983081 WBP983076:WCA983081 WLL983076:WLW983081 WVH983076:WVS983081 II65572:IT65577 SE65572:SP65577 ACA65572:ACL65577 ALW65572:AMH65577 AVS65572:AWD65577 BFO65572:BFZ65577 BPK65572:BPV65577 BZG65572:BZR65577 CJC65572:CJN65577 CSY65572:CTJ65577 DCU65572:DDF65577 DMQ65572:DNB65577 DWM65572:DWX65577 EGI65572:EGT65577 EQE65572:EQP65577 FAA65572:FAL65577 FJW65572:FKH65577 FTS65572:FUD65577 GDO65572:GDZ65577 GNK65572:GNV65577 GXG65572:GXR65577 HHC65572:HHN65577 HQY65572:HRJ65577 IAU65572:IBF65577 IKQ65572:ILB65577 IUM65572:IUX65577 JEI65572:JET65577 JOE65572:JOP65577 JYA65572:JYL65577 KHW65572:KIH65577 KRS65572:KSD65577 LBO65572:LBZ65577 LLK65572:LLV65577 LVG65572:LVR65577 MFC65572:MFN65577 MOY65572:MPJ65577 MYU65572:MZF65577 NIQ65572:NJB65577 NSM65572:NSX65577 OCI65572:OCT65577 OME65572:OMP65577 OWA65572:OWL65577 PFW65572:PGH65577 PPS65572:PQD65577 PZO65572:PZZ65577 QJK65572:QJV65577 QTG65572:QTR65577 RDC65572:RDN65577 RMY65572:RNJ65577 RWU65572:RXF65577 SGQ65572:SHB65577 SQM65572:SQX65577 TAI65572:TAT65577 TKE65572:TKP65577 TUA65572:TUL65577 UDW65572:UEH65577 UNS65572:UOD65577 UXO65572:UXZ65577 VHK65572:VHV65577 VRG65572:VRR65577 WBC65572:WBN65577 WKY65572:WLJ65577 WUU65572:WVF65577 II131108:IT131113 SE131108:SP131113 ACA131108:ACL131113 ALW131108:AMH131113 AVS131108:AWD131113 BFO131108:BFZ131113 BPK131108:BPV131113 BZG131108:BZR131113 CJC131108:CJN131113 CSY131108:CTJ131113 DCU131108:DDF131113 DMQ131108:DNB131113 DWM131108:DWX131113 EGI131108:EGT131113 EQE131108:EQP131113 FAA131108:FAL131113 FJW131108:FKH131113 FTS131108:FUD131113 GDO131108:GDZ131113 GNK131108:GNV131113 GXG131108:GXR131113 HHC131108:HHN131113 HQY131108:HRJ131113 IAU131108:IBF131113 IKQ131108:ILB131113 IUM131108:IUX131113 JEI131108:JET131113 JOE131108:JOP131113 JYA131108:JYL131113 KHW131108:KIH131113 KRS131108:KSD131113 LBO131108:LBZ131113 LLK131108:LLV131113 LVG131108:LVR131113 MFC131108:MFN131113 MOY131108:MPJ131113 MYU131108:MZF131113 NIQ131108:NJB131113 NSM131108:NSX131113 OCI131108:OCT131113 OME131108:OMP131113 OWA131108:OWL131113 PFW131108:PGH131113 PPS131108:PQD131113 PZO131108:PZZ131113 QJK131108:QJV131113 QTG131108:QTR131113 RDC131108:RDN131113 RMY131108:RNJ131113 RWU131108:RXF131113 SGQ131108:SHB131113 SQM131108:SQX131113 TAI131108:TAT131113 TKE131108:TKP131113 TUA131108:TUL131113 UDW131108:UEH131113 UNS131108:UOD131113 UXO131108:UXZ131113 VHK131108:VHV131113 VRG131108:VRR131113 WBC131108:WBN131113 WKY131108:WLJ131113 WUU131108:WVF131113 II196644:IT196649 SE196644:SP196649 ACA196644:ACL196649 ALW196644:AMH196649 AVS196644:AWD196649 BFO196644:BFZ196649 BPK196644:BPV196649 BZG196644:BZR196649 CJC196644:CJN196649 CSY196644:CTJ196649 DCU196644:DDF196649 DMQ196644:DNB196649 DWM196644:DWX196649 EGI196644:EGT196649 EQE196644:EQP196649 FAA196644:FAL196649 FJW196644:FKH196649 FTS196644:FUD196649 GDO196644:GDZ196649 GNK196644:GNV196649 GXG196644:GXR196649 HHC196644:HHN196649 HQY196644:HRJ196649 IAU196644:IBF196649 IKQ196644:ILB196649 IUM196644:IUX196649 JEI196644:JET196649 JOE196644:JOP196649 JYA196644:JYL196649 KHW196644:KIH196649 KRS196644:KSD196649 LBO196644:LBZ196649 LLK196644:LLV196649 LVG196644:LVR196649 MFC196644:MFN196649 MOY196644:MPJ196649 MYU196644:MZF196649 NIQ196644:NJB196649 NSM196644:NSX196649 OCI196644:OCT196649 OME196644:OMP196649 OWA196644:OWL196649 PFW196644:PGH196649 PPS196644:PQD196649 PZO196644:PZZ196649 QJK196644:QJV196649 QTG196644:QTR196649 RDC196644:RDN196649 RMY196644:RNJ196649 RWU196644:RXF196649 SGQ196644:SHB196649 SQM196644:SQX196649 TAI196644:TAT196649 TKE196644:TKP196649 TUA196644:TUL196649 UDW196644:UEH196649 UNS196644:UOD196649 UXO196644:UXZ196649 VHK196644:VHV196649 VRG196644:VRR196649 WBC196644:WBN196649 WKY196644:WLJ196649 WUU196644:WVF196649 II262180:IT262185 SE262180:SP262185 ACA262180:ACL262185 ALW262180:AMH262185 AVS262180:AWD262185 BFO262180:BFZ262185 BPK262180:BPV262185 BZG262180:BZR262185 CJC262180:CJN262185 CSY262180:CTJ262185 DCU262180:DDF262185 DMQ262180:DNB262185 DWM262180:DWX262185 EGI262180:EGT262185 EQE262180:EQP262185 FAA262180:FAL262185 FJW262180:FKH262185 FTS262180:FUD262185 GDO262180:GDZ262185 GNK262180:GNV262185 GXG262180:GXR262185 HHC262180:HHN262185 HQY262180:HRJ262185 IAU262180:IBF262185 IKQ262180:ILB262185 IUM262180:IUX262185 JEI262180:JET262185 JOE262180:JOP262185 JYA262180:JYL262185 KHW262180:KIH262185 KRS262180:KSD262185 LBO262180:LBZ262185 LLK262180:LLV262185 LVG262180:LVR262185 MFC262180:MFN262185 MOY262180:MPJ262185 MYU262180:MZF262185 NIQ262180:NJB262185 NSM262180:NSX262185 OCI262180:OCT262185 OME262180:OMP262185 OWA262180:OWL262185 PFW262180:PGH262185 PPS262180:PQD262185 PZO262180:PZZ262185 QJK262180:QJV262185 QTG262180:QTR262185 RDC262180:RDN262185 RMY262180:RNJ262185 RWU262180:RXF262185 SGQ262180:SHB262185 SQM262180:SQX262185 TAI262180:TAT262185 TKE262180:TKP262185 TUA262180:TUL262185 UDW262180:UEH262185 UNS262180:UOD262185 UXO262180:UXZ262185 VHK262180:VHV262185 VRG262180:VRR262185 WBC262180:WBN262185 WKY262180:WLJ262185 WUU262180:WVF262185 II327716:IT327721 SE327716:SP327721 ACA327716:ACL327721 ALW327716:AMH327721 AVS327716:AWD327721 BFO327716:BFZ327721 BPK327716:BPV327721 BZG327716:BZR327721 CJC327716:CJN327721 CSY327716:CTJ327721 DCU327716:DDF327721 DMQ327716:DNB327721 DWM327716:DWX327721 EGI327716:EGT327721 EQE327716:EQP327721 FAA327716:FAL327721 FJW327716:FKH327721 FTS327716:FUD327721 GDO327716:GDZ327721 GNK327716:GNV327721 GXG327716:GXR327721 HHC327716:HHN327721 HQY327716:HRJ327721 IAU327716:IBF327721 IKQ327716:ILB327721 IUM327716:IUX327721 JEI327716:JET327721 JOE327716:JOP327721 JYA327716:JYL327721 KHW327716:KIH327721 KRS327716:KSD327721 LBO327716:LBZ327721 LLK327716:LLV327721 LVG327716:LVR327721 MFC327716:MFN327721 MOY327716:MPJ327721 MYU327716:MZF327721 NIQ327716:NJB327721 NSM327716:NSX327721 OCI327716:OCT327721 OME327716:OMP327721 OWA327716:OWL327721 PFW327716:PGH327721 PPS327716:PQD327721 PZO327716:PZZ327721 QJK327716:QJV327721 QTG327716:QTR327721 RDC327716:RDN327721 RMY327716:RNJ327721 RWU327716:RXF327721 SGQ327716:SHB327721 SQM327716:SQX327721 TAI327716:TAT327721 TKE327716:TKP327721 TUA327716:TUL327721 UDW327716:UEH327721 UNS327716:UOD327721 UXO327716:UXZ327721 VHK327716:VHV327721 VRG327716:VRR327721 WBC327716:WBN327721 WKY327716:WLJ327721 WUU327716:WVF327721 II393252:IT393257 SE393252:SP393257 ACA393252:ACL393257 ALW393252:AMH393257 AVS393252:AWD393257 BFO393252:BFZ393257 BPK393252:BPV393257 BZG393252:BZR393257 CJC393252:CJN393257 CSY393252:CTJ393257 DCU393252:DDF393257 DMQ393252:DNB393257 DWM393252:DWX393257 EGI393252:EGT393257 EQE393252:EQP393257 FAA393252:FAL393257 FJW393252:FKH393257 FTS393252:FUD393257 GDO393252:GDZ393257 GNK393252:GNV393257 GXG393252:GXR393257 HHC393252:HHN393257 HQY393252:HRJ393257 IAU393252:IBF393257 IKQ393252:ILB393257 IUM393252:IUX393257 JEI393252:JET393257 JOE393252:JOP393257 JYA393252:JYL393257 KHW393252:KIH393257 KRS393252:KSD393257 LBO393252:LBZ393257 LLK393252:LLV393257 LVG393252:LVR393257 MFC393252:MFN393257 MOY393252:MPJ393257 MYU393252:MZF393257 NIQ393252:NJB393257 NSM393252:NSX393257 OCI393252:OCT393257 OME393252:OMP393257 OWA393252:OWL393257 PFW393252:PGH393257 PPS393252:PQD393257 PZO393252:PZZ393257 QJK393252:QJV393257 QTG393252:QTR393257 RDC393252:RDN393257 RMY393252:RNJ393257 RWU393252:RXF393257 SGQ393252:SHB393257 SQM393252:SQX393257 TAI393252:TAT393257 TKE393252:TKP393257 TUA393252:TUL393257 UDW393252:UEH393257 UNS393252:UOD393257 UXO393252:UXZ393257 VHK393252:VHV393257 VRG393252:VRR393257 WBC393252:WBN393257 WKY393252:WLJ393257 WUU393252:WVF393257 II458788:IT458793 SE458788:SP458793 ACA458788:ACL458793 ALW458788:AMH458793 AVS458788:AWD458793 BFO458788:BFZ458793 BPK458788:BPV458793 BZG458788:BZR458793 CJC458788:CJN458793 CSY458788:CTJ458793 DCU458788:DDF458793 DMQ458788:DNB458793 DWM458788:DWX458793 EGI458788:EGT458793 EQE458788:EQP458793 FAA458788:FAL458793 FJW458788:FKH458793 FTS458788:FUD458793 GDO458788:GDZ458793 GNK458788:GNV458793 GXG458788:GXR458793 HHC458788:HHN458793 HQY458788:HRJ458793 IAU458788:IBF458793 IKQ458788:ILB458793 IUM458788:IUX458793 JEI458788:JET458793 JOE458788:JOP458793 JYA458788:JYL458793 KHW458788:KIH458793 KRS458788:KSD458793 LBO458788:LBZ458793 LLK458788:LLV458793 LVG458788:LVR458793 MFC458788:MFN458793 MOY458788:MPJ458793 MYU458788:MZF458793 NIQ458788:NJB458793 NSM458788:NSX458793 OCI458788:OCT458793 OME458788:OMP458793 OWA458788:OWL458793 PFW458788:PGH458793 PPS458788:PQD458793 PZO458788:PZZ458793 QJK458788:QJV458793 QTG458788:QTR458793 RDC458788:RDN458793 RMY458788:RNJ458793 RWU458788:RXF458793 SGQ458788:SHB458793 SQM458788:SQX458793 TAI458788:TAT458793 TKE458788:TKP458793 TUA458788:TUL458793 UDW458788:UEH458793 UNS458788:UOD458793 UXO458788:UXZ458793 VHK458788:VHV458793 VRG458788:VRR458793 WBC458788:WBN458793 WKY458788:WLJ458793 WUU458788:WVF458793 II524324:IT524329 SE524324:SP524329 ACA524324:ACL524329 ALW524324:AMH524329 AVS524324:AWD524329 BFO524324:BFZ524329 BPK524324:BPV524329 BZG524324:BZR524329 CJC524324:CJN524329 CSY524324:CTJ524329 DCU524324:DDF524329 DMQ524324:DNB524329 DWM524324:DWX524329 EGI524324:EGT524329 EQE524324:EQP524329 FAA524324:FAL524329 FJW524324:FKH524329 FTS524324:FUD524329 GDO524324:GDZ524329 GNK524324:GNV524329 GXG524324:GXR524329 HHC524324:HHN524329 HQY524324:HRJ524329 IAU524324:IBF524329 IKQ524324:ILB524329 IUM524324:IUX524329 JEI524324:JET524329 JOE524324:JOP524329 JYA524324:JYL524329 KHW524324:KIH524329 KRS524324:KSD524329 LBO524324:LBZ524329 LLK524324:LLV524329 LVG524324:LVR524329 MFC524324:MFN524329 MOY524324:MPJ524329 MYU524324:MZF524329 NIQ524324:NJB524329 NSM524324:NSX524329 OCI524324:OCT524329 OME524324:OMP524329 OWA524324:OWL524329 PFW524324:PGH524329 PPS524324:PQD524329 PZO524324:PZZ524329 QJK524324:QJV524329 QTG524324:QTR524329 RDC524324:RDN524329 RMY524324:RNJ524329 RWU524324:RXF524329 SGQ524324:SHB524329 SQM524324:SQX524329 TAI524324:TAT524329 TKE524324:TKP524329 TUA524324:TUL524329 UDW524324:UEH524329 UNS524324:UOD524329 UXO524324:UXZ524329 VHK524324:VHV524329 VRG524324:VRR524329 WBC524324:WBN524329 WKY524324:WLJ524329 WUU524324:WVF524329 II589860:IT589865 SE589860:SP589865 ACA589860:ACL589865 ALW589860:AMH589865 AVS589860:AWD589865 BFO589860:BFZ589865 BPK589860:BPV589865 BZG589860:BZR589865 CJC589860:CJN589865 CSY589860:CTJ589865 DCU589860:DDF589865 DMQ589860:DNB589865 DWM589860:DWX589865 EGI589860:EGT589865 EQE589860:EQP589865 FAA589860:FAL589865 FJW589860:FKH589865 FTS589860:FUD589865 GDO589860:GDZ589865 GNK589860:GNV589865 GXG589860:GXR589865 HHC589860:HHN589865 HQY589860:HRJ589865 IAU589860:IBF589865 IKQ589860:ILB589865 IUM589860:IUX589865 JEI589860:JET589865 JOE589860:JOP589865 JYA589860:JYL589865 KHW589860:KIH589865 KRS589860:KSD589865 LBO589860:LBZ589865 LLK589860:LLV589865 LVG589860:LVR589865 MFC589860:MFN589865 MOY589860:MPJ589865 MYU589860:MZF589865 NIQ589860:NJB589865 NSM589860:NSX589865 OCI589860:OCT589865 OME589860:OMP589865 OWA589860:OWL589865 PFW589860:PGH589865 PPS589860:PQD589865 PZO589860:PZZ589865 QJK589860:QJV589865 QTG589860:QTR589865 RDC589860:RDN589865 RMY589860:RNJ589865 RWU589860:RXF589865 SGQ589860:SHB589865 SQM589860:SQX589865 TAI589860:TAT589865 TKE589860:TKP589865 TUA589860:TUL589865 UDW589860:UEH589865 UNS589860:UOD589865 UXO589860:UXZ589865 VHK589860:VHV589865 VRG589860:VRR589865 WBC589860:WBN589865 WKY589860:WLJ589865 WUU589860:WVF589865 II655396:IT655401 SE655396:SP655401 ACA655396:ACL655401 ALW655396:AMH655401 AVS655396:AWD655401 BFO655396:BFZ655401 BPK655396:BPV655401 BZG655396:BZR655401 CJC655396:CJN655401 CSY655396:CTJ655401 DCU655396:DDF655401 DMQ655396:DNB655401 DWM655396:DWX655401 EGI655396:EGT655401 EQE655396:EQP655401 FAA655396:FAL655401 FJW655396:FKH655401 FTS655396:FUD655401 GDO655396:GDZ655401 GNK655396:GNV655401 GXG655396:GXR655401 HHC655396:HHN655401 HQY655396:HRJ655401 IAU655396:IBF655401 IKQ655396:ILB655401 IUM655396:IUX655401 JEI655396:JET655401 JOE655396:JOP655401 JYA655396:JYL655401 KHW655396:KIH655401 KRS655396:KSD655401 LBO655396:LBZ655401 LLK655396:LLV655401 LVG655396:LVR655401 MFC655396:MFN655401 MOY655396:MPJ655401 MYU655396:MZF655401 NIQ655396:NJB655401 NSM655396:NSX655401 OCI655396:OCT655401 OME655396:OMP655401 OWA655396:OWL655401 PFW655396:PGH655401 PPS655396:PQD655401 PZO655396:PZZ655401 QJK655396:QJV655401 QTG655396:QTR655401 RDC655396:RDN655401 RMY655396:RNJ655401 RWU655396:RXF655401 SGQ655396:SHB655401 SQM655396:SQX655401 TAI655396:TAT655401 TKE655396:TKP655401 TUA655396:TUL655401 UDW655396:UEH655401 UNS655396:UOD655401 UXO655396:UXZ655401 VHK655396:VHV655401 VRG655396:VRR655401 WBC655396:WBN655401 WKY655396:WLJ655401 WUU655396:WVF655401 II720932:IT720937 SE720932:SP720937 ACA720932:ACL720937 ALW720932:AMH720937 AVS720932:AWD720937 BFO720932:BFZ720937 BPK720932:BPV720937 BZG720932:BZR720937 CJC720932:CJN720937 CSY720932:CTJ720937 DCU720932:DDF720937 DMQ720932:DNB720937 DWM720932:DWX720937 EGI720932:EGT720937 EQE720932:EQP720937 FAA720932:FAL720937 FJW720932:FKH720937 FTS720932:FUD720937 GDO720932:GDZ720937 GNK720932:GNV720937 GXG720932:GXR720937 HHC720932:HHN720937 HQY720932:HRJ720937 IAU720932:IBF720937 IKQ720932:ILB720937 IUM720932:IUX720937 JEI720932:JET720937 JOE720932:JOP720937 JYA720932:JYL720937 KHW720932:KIH720937 KRS720932:KSD720937 LBO720932:LBZ720937 LLK720932:LLV720937 LVG720932:LVR720937 MFC720932:MFN720937 MOY720932:MPJ720937 MYU720932:MZF720937 NIQ720932:NJB720937 NSM720932:NSX720937 OCI720932:OCT720937 OME720932:OMP720937 OWA720932:OWL720937 PFW720932:PGH720937 PPS720932:PQD720937 PZO720932:PZZ720937 QJK720932:QJV720937 QTG720932:QTR720937 RDC720932:RDN720937 RMY720932:RNJ720937 RWU720932:RXF720937 SGQ720932:SHB720937 SQM720932:SQX720937 TAI720932:TAT720937 TKE720932:TKP720937 TUA720932:TUL720937 UDW720932:UEH720937 UNS720932:UOD720937 UXO720932:UXZ720937 VHK720932:VHV720937 VRG720932:VRR720937 WBC720932:WBN720937 WKY720932:WLJ720937 WUU720932:WVF720937 II786468:IT786473 SE786468:SP786473 ACA786468:ACL786473 ALW786468:AMH786473 AVS786468:AWD786473 BFO786468:BFZ786473 BPK786468:BPV786473 BZG786468:BZR786473 CJC786468:CJN786473 CSY786468:CTJ786473 DCU786468:DDF786473 DMQ786468:DNB786473 DWM786468:DWX786473 EGI786468:EGT786473 EQE786468:EQP786473 FAA786468:FAL786473 FJW786468:FKH786473 FTS786468:FUD786473 GDO786468:GDZ786473 GNK786468:GNV786473 GXG786468:GXR786473 HHC786468:HHN786473 HQY786468:HRJ786473 IAU786468:IBF786473 IKQ786468:ILB786473 IUM786468:IUX786473 JEI786468:JET786473 JOE786468:JOP786473 JYA786468:JYL786473 KHW786468:KIH786473 KRS786468:KSD786473 LBO786468:LBZ786473 LLK786468:LLV786473 LVG786468:LVR786473 MFC786468:MFN786473 MOY786468:MPJ786473 MYU786468:MZF786473 NIQ786468:NJB786473 NSM786468:NSX786473 OCI786468:OCT786473 OME786468:OMP786473 OWA786468:OWL786473 PFW786468:PGH786473 PPS786468:PQD786473 PZO786468:PZZ786473 QJK786468:QJV786473 QTG786468:QTR786473 RDC786468:RDN786473 RMY786468:RNJ786473 RWU786468:RXF786473 SGQ786468:SHB786473 SQM786468:SQX786473 TAI786468:TAT786473 TKE786468:TKP786473 TUA786468:TUL786473 UDW786468:UEH786473 UNS786468:UOD786473 UXO786468:UXZ786473 VHK786468:VHV786473 VRG786468:VRR786473 WBC786468:WBN786473 WKY786468:WLJ786473 WUU786468:WVF786473 II852004:IT852009 SE852004:SP852009 ACA852004:ACL852009 ALW852004:AMH852009 AVS852004:AWD852009 BFO852004:BFZ852009 BPK852004:BPV852009 BZG852004:BZR852009 CJC852004:CJN852009 CSY852004:CTJ852009 DCU852004:DDF852009 DMQ852004:DNB852009 DWM852004:DWX852009 EGI852004:EGT852009 EQE852004:EQP852009 FAA852004:FAL852009 FJW852004:FKH852009 FTS852004:FUD852009 GDO852004:GDZ852009 GNK852004:GNV852009 GXG852004:GXR852009 HHC852004:HHN852009 HQY852004:HRJ852009 IAU852004:IBF852009 IKQ852004:ILB852009 IUM852004:IUX852009 JEI852004:JET852009 JOE852004:JOP852009 JYA852004:JYL852009 KHW852004:KIH852009 KRS852004:KSD852009 LBO852004:LBZ852009 LLK852004:LLV852009 LVG852004:LVR852009 MFC852004:MFN852009 MOY852004:MPJ852009 MYU852004:MZF852009 NIQ852004:NJB852009 NSM852004:NSX852009 OCI852004:OCT852009 OME852004:OMP852009 OWA852004:OWL852009 PFW852004:PGH852009 PPS852004:PQD852009 PZO852004:PZZ852009 QJK852004:QJV852009 QTG852004:QTR852009 RDC852004:RDN852009 RMY852004:RNJ852009 RWU852004:RXF852009 SGQ852004:SHB852009 SQM852004:SQX852009 TAI852004:TAT852009 TKE852004:TKP852009 TUA852004:TUL852009 UDW852004:UEH852009 UNS852004:UOD852009 UXO852004:UXZ852009 VHK852004:VHV852009 VRG852004:VRR852009 WBC852004:WBN852009 WKY852004:WLJ852009 WUU852004:WVF852009 II917540:IT917545 SE917540:SP917545 ACA917540:ACL917545 ALW917540:AMH917545 AVS917540:AWD917545 BFO917540:BFZ917545 BPK917540:BPV917545 BZG917540:BZR917545 CJC917540:CJN917545 CSY917540:CTJ917545 DCU917540:DDF917545 DMQ917540:DNB917545 DWM917540:DWX917545 EGI917540:EGT917545 EQE917540:EQP917545 FAA917540:FAL917545 FJW917540:FKH917545 FTS917540:FUD917545 GDO917540:GDZ917545 GNK917540:GNV917545 GXG917540:GXR917545 HHC917540:HHN917545 HQY917540:HRJ917545 IAU917540:IBF917545 IKQ917540:ILB917545 IUM917540:IUX917545 JEI917540:JET917545 JOE917540:JOP917545 JYA917540:JYL917545 KHW917540:KIH917545 KRS917540:KSD917545 LBO917540:LBZ917545 LLK917540:LLV917545 LVG917540:LVR917545 MFC917540:MFN917545 MOY917540:MPJ917545 MYU917540:MZF917545 NIQ917540:NJB917545 NSM917540:NSX917545 OCI917540:OCT917545 OME917540:OMP917545 OWA917540:OWL917545 PFW917540:PGH917545 PPS917540:PQD917545 PZO917540:PZZ917545 QJK917540:QJV917545 QTG917540:QTR917545 RDC917540:RDN917545 RMY917540:RNJ917545 RWU917540:RXF917545 SGQ917540:SHB917545 SQM917540:SQX917545 TAI917540:TAT917545 TKE917540:TKP917545 TUA917540:TUL917545 UDW917540:UEH917545 UNS917540:UOD917545 UXO917540:UXZ917545 VHK917540:VHV917545 VRG917540:VRR917545 WBC917540:WBN917545 WKY917540:WLJ917545 WUU917540:WVF917545 II983076:IT983081 SE983076:SP983081 ACA983076:ACL983081 ALW983076:AMH983081 AVS983076:AWD983081 BFO983076:BFZ983081 BPK983076:BPV983081 BZG983076:BZR983081 CJC983076:CJN983081 CSY983076:CTJ983081 DCU983076:DDF983081 DMQ983076:DNB983081 DWM983076:DWX983081 EGI983076:EGT983081 EQE983076:EQP983081 FAA983076:FAL983081 FJW983076:FKH983081 FTS983076:FUD983081 GDO983076:GDZ983081 GNK983076:GNV983081 GXG983076:GXR983081 HHC983076:HHN983081 HQY983076:HRJ983081 IAU983076:IBF983081 IKQ983076:ILB983081 IUM983076:IUX983081 JEI983076:JET983081 JOE983076:JOP983081 JYA983076:JYL983081 KHW983076:KIH983081 KRS983076:KSD983081 LBO983076:LBZ983081 LLK983076:LLV983081 LVG983076:LVR983081 MFC983076:MFN983081 MOY983076:MPJ983081 MYU983076:MZF983081 NIQ983076:NJB983081 NSM983076:NSX983081 OCI983076:OCT983081 OME983076:OMP983081 OWA983076:OWL983081 PFW983076:PGH983081 PPS983076:PQD983081 PZO983076:PZZ983081 QJK983076:QJV983081 QTG983076:QTR983081 RDC983076:RDN983081 RMY983076:RNJ983081 RWU983076:RXF983081 SGQ983076:SHB983081 SQM983076:SQX983081 TAI983076:TAT983081 TKE983076:TKP983081 TUA983076:TUL983081 UDW983076:UEH983081 UNS983076:UOD983081 UXO983076:UXZ983081 VHK983076:VHV983081 VRG983076:VRR983081 WBC983076:WBN983081 WKY983076:WLJ983081 WUU983076:WVF983081 HI65581:HT65586 RE65581:RP65586 ABA65581:ABL65586 AKW65581:ALH65586 AUS65581:AVD65586 BEO65581:BEZ65586 BOK65581:BOV65586 BYG65581:BYR65586 CIC65581:CIN65586 CRY65581:CSJ65586 DBU65581:DCF65586 DLQ65581:DMB65586 DVM65581:DVX65586 EFI65581:EFT65586 EPE65581:EPP65586 EZA65581:EZL65586 FIW65581:FJH65586 FSS65581:FTD65586 GCO65581:GCZ65586 GMK65581:GMV65586 GWG65581:GWR65586 HGC65581:HGN65586 HPY65581:HQJ65586 HZU65581:IAF65586 IJQ65581:IKB65586 ITM65581:ITX65586 JDI65581:JDT65586 JNE65581:JNP65586 JXA65581:JXL65586 KGW65581:KHH65586 KQS65581:KRD65586 LAO65581:LAZ65586 LKK65581:LKV65586 LUG65581:LUR65586 MEC65581:MEN65586 MNY65581:MOJ65586 MXU65581:MYF65586 NHQ65581:NIB65586 NRM65581:NRX65586 OBI65581:OBT65586 OLE65581:OLP65586 OVA65581:OVL65586 PEW65581:PFH65586 POS65581:PPD65586 PYO65581:PYZ65586 QIK65581:QIV65586 QSG65581:QSR65586 RCC65581:RCN65586 RLY65581:RMJ65586 RVU65581:RWF65586 SFQ65581:SGB65586 SPM65581:SPX65586 SZI65581:SZT65586 TJE65581:TJP65586 TTA65581:TTL65586 UCW65581:UDH65586 UMS65581:UND65586 UWO65581:UWZ65586 VGK65581:VGV65586 VQG65581:VQR65586 WAC65581:WAN65586 WJY65581:WKJ65586 WTU65581:WUF65586 HI131117:HT131122 RE131117:RP131122 ABA131117:ABL131122 AKW131117:ALH131122 AUS131117:AVD131122 BEO131117:BEZ131122 BOK131117:BOV131122 BYG131117:BYR131122 CIC131117:CIN131122 CRY131117:CSJ131122 DBU131117:DCF131122 DLQ131117:DMB131122 DVM131117:DVX131122 EFI131117:EFT131122 EPE131117:EPP131122 EZA131117:EZL131122 FIW131117:FJH131122 FSS131117:FTD131122 GCO131117:GCZ131122 GMK131117:GMV131122 GWG131117:GWR131122 HGC131117:HGN131122 HPY131117:HQJ131122 HZU131117:IAF131122 IJQ131117:IKB131122 ITM131117:ITX131122 JDI131117:JDT131122 JNE131117:JNP131122 JXA131117:JXL131122 KGW131117:KHH131122 KQS131117:KRD131122 LAO131117:LAZ131122 LKK131117:LKV131122 LUG131117:LUR131122 MEC131117:MEN131122 MNY131117:MOJ131122 MXU131117:MYF131122 NHQ131117:NIB131122 NRM131117:NRX131122 OBI131117:OBT131122 OLE131117:OLP131122 OVA131117:OVL131122 PEW131117:PFH131122 POS131117:PPD131122 PYO131117:PYZ131122 QIK131117:QIV131122 QSG131117:QSR131122 RCC131117:RCN131122 RLY131117:RMJ131122 RVU131117:RWF131122 SFQ131117:SGB131122 SPM131117:SPX131122 SZI131117:SZT131122 TJE131117:TJP131122 TTA131117:TTL131122 UCW131117:UDH131122 UMS131117:UND131122 UWO131117:UWZ131122 VGK131117:VGV131122 VQG131117:VQR131122 WAC131117:WAN131122 WJY131117:WKJ131122 WTU131117:WUF131122 HI196653:HT196658 RE196653:RP196658 ABA196653:ABL196658 AKW196653:ALH196658 AUS196653:AVD196658 BEO196653:BEZ196658 BOK196653:BOV196658 BYG196653:BYR196658 CIC196653:CIN196658 CRY196653:CSJ196658 DBU196653:DCF196658 DLQ196653:DMB196658 DVM196653:DVX196658 EFI196653:EFT196658 EPE196653:EPP196658 EZA196653:EZL196658 FIW196653:FJH196658 FSS196653:FTD196658 GCO196653:GCZ196658 GMK196653:GMV196658 GWG196653:GWR196658 HGC196653:HGN196658 HPY196653:HQJ196658 HZU196653:IAF196658 IJQ196653:IKB196658 ITM196653:ITX196658 JDI196653:JDT196658 JNE196653:JNP196658 JXA196653:JXL196658 KGW196653:KHH196658 KQS196653:KRD196658 LAO196653:LAZ196658 LKK196653:LKV196658 LUG196653:LUR196658 MEC196653:MEN196658 MNY196653:MOJ196658 MXU196653:MYF196658 NHQ196653:NIB196658 NRM196653:NRX196658 OBI196653:OBT196658 OLE196653:OLP196658 OVA196653:OVL196658 PEW196653:PFH196658 POS196653:PPD196658 PYO196653:PYZ196658 QIK196653:QIV196658 QSG196653:QSR196658 RCC196653:RCN196658 RLY196653:RMJ196658 RVU196653:RWF196658 SFQ196653:SGB196658 SPM196653:SPX196658 SZI196653:SZT196658 TJE196653:TJP196658 TTA196653:TTL196658 UCW196653:UDH196658 UMS196653:UND196658 UWO196653:UWZ196658 VGK196653:VGV196658 VQG196653:VQR196658 WAC196653:WAN196658 WJY196653:WKJ196658 WTU196653:WUF196658 HI262189:HT262194 RE262189:RP262194 ABA262189:ABL262194 AKW262189:ALH262194 AUS262189:AVD262194 BEO262189:BEZ262194 BOK262189:BOV262194 BYG262189:BYR262194 CIC262189:CIN262194 CRY262189:CSJ262194 DBU262189:DCF262194 DLQ262189:DMB262194 DVM262189:DVX262194 EFI262189:EFT262194 EPE262189:EPP262194 EZA262189:EZL262194 FIW262189:FJH262194 FSS262189:FTD262194 GCO262189:GCZ262194 GMK262189:GMV262194 GWG262189:GWR262194 HGC262189:HGN262194 HPY262189:HQJ262194 HZU262189:IAF262194 IJQ262189:IKB262194 ITM262189:ITX262194 JDI262189:JDT262194 JNE262189:JNP262194 JXA262189:JXL262194 KGW262189:KHH262194 KQS262189:KRD262194 LAO262189:LAZ262194 LKK262189:LKV262194 LUG262189:LUR262194 MEC262189:MEN262194 MNY262189:MOJ262194 MXU262189:MYF262194 NHQ262189:NIB262194 NRM262189:NRX262194 OBI262189:OBT262194 OLE262189:OLP262194 OVA262189:OVL262194 PEW262189:PFH262194 POS262189:PPD262194 PYO262189:PYZ262194 QIK262189:QIV262194 QSG262189:QSR262194 RCC262189:RCN262194 RLY262189:RMJ262194 RVU262189:RWF262194 SFQ262189:SGB262194 SPM262189:SPX262194 SZI262189:SZT262194 TJE262189:TJP262194 TTA262189:TTL262194 UCW262189:UDH262194 UMS262189:UND262194 UWO262189:UWZ262194 VGK262189:VGV262194 VQG262189:VQR262194 WAC262189:WAN262194 WJY262189:WKJ262194 WTU262189:WUF262194 HI327725:HT327730 RE327725:RP327730 ABA327725:ABL327730 AKW327725:ALH327730 AUS327725:AVD327730 BEO327725:BEZ327730 BOK327725:BOV327730 BYG327725:BYR327730 CIC327725:CIN327730 CRY327725:CSJ327730 DBU327725:DCF327730 DLQ327725:DMB327730 DVM327725:DVX327730 EFI327725:EFT327730 EPE327725:EPP327730 EZA327725:EZL327730 FIW327725:FJH327730 FSS327725:FTD327730 GCO327725:GCZ327730 GMK327725:GMV327730 GWG327725:GWR327730 HGC327725:HGN327730 HPY327725:HQJ327730 HZU327725:IAF327730 IJQ327725:IKB327730 ITM327725:ITX327730 JDI327725:JDT327730 JNE327725:JNP327730 JXA327725:JXL327730 KGW327725:KHH327730 KQS327725:KRD327730 LAO327725:LAZ327730 LKK327725:LKV327730 LUG327725:LUR327730 MEC327725:MEN327730 MNY327725:MOJ327730 MXU327725:MYF327730 NHQ327725:NIB327730 NRM327725:NRX327730 OBI327725:OBT327730 OLE327725:OLP327730 OVA327725:OVL327730 PEW327725:PFH327730 POS327725:PPD327730 PYO327725:PYZ327730 QIK327725:QIV327730 QSG327725:QSR327730 RCC327725:RCN327730 RLY327725:RMJ327730 RVU327725:RWF327730 SFQ327725:SGB327730 SPM327725:SPX327730 SZI327725:SZT327730 TJE327725:TJP327730 TTA327725:TTL327730 UCW327725:UDH327730 UMS327725:UND327730 UWO327725:UWZ327730 VGK327725:VGV327730 VQG327725:VQR327730 WAC327725:WAN327730 WJY327725:WKJ327730 WTU327725:WUF327730 HI393261:HT393266 RE393261:RP393266 ABA393261:ABL393266 AKW393261:ALH393266 AUS393261:AVD393266 BEO393261:BEZ393266 BOK393261:BOV393266 BYG393261:BYR393266 CIC393261:CIN393266 CRY393261:CSJ393266 DBU393261:DCF393266 DLQ393261:DMB393266 DVM393261:DVX393266 EFI393261:EFT393266 EPE393261:EPP393266 EZA393261:EZL393266 FIW393261:FJH393266 FSS393261:FTD393266 GCO393261:GCZ393266 GMK393261:GMV393266 GWG393261:GWR393266 HGC393261:HGN393266 HPY393261:HQJ393266 HZU393261:IAF393266 IJQ393261:IKB393266 ITM393261:ITX393266 JDI393261:JDT393266 JNE393261:JNP393266 JXA393261:JXL393266 KGW393261:KHH393266 KQS393261:KRD393266 LAO393261:LAZ393266 LKK393261:LKV393266 LUG393261:LUR393266 MEC393261:MEN393266 MNY393261:MOJ393266 MXU393261:MYF393266 NHQ393261:NIB393266 NRM393261:NRX393266 OBI393261:OBT393266 OLE393261:OLP393266 OVA393261:OVL393266 PEW393261:PFH393266 POS393261:PPD393266 PYO393261:PYZ393266 QIK393261:QIV393266 QSG393261:QSR393266 RCC393261:RCN393266 RLY393261:RMJ393266 RVU393261:RWF393266 SFQ393261:SGB393266 SPM393261:SPX393266 SZI393261:SZT393266 TJE393261:TJP393266 TTA393261:TTL393266 UCW393261:UDH393266 UMS393261:UND393266 UWO393261:UWZ393266 VGK393261:VGV393266 VQG393261:VQR393266 WAC393261:WAN393266 WJY393261:WKJ393266 WTU393261:WUF393266 HI458797:HT458802 RE458797:RP458802 ABA458797:ABL458802 AKW458797:ALH458802 AUS458797:AVD458802 BEO458797:BEZ458802 BOK458797:BOV458802 BYG458797:BYR458802 CIC458797:CIN458802 CRY458797:CSJ458802 DBU458797:DCF458802 DLQ458797:DMB458802 DVM458797:DVX458802 EFI458797:EFT458802 EPE458797:EPP458802 EZA458797:EZL458802 FIW458797:FJH458802 FSS458797:FTD458802 GCO458797:GCZ458802 GMK458797:GMV458802 GWG458797:GWR458802 HGC458797:HGN458802 HPY458797:HQJ458802 HZU458797:IAF458802 IJQ458797:IKB458802 ITM458797:ITX458802 JDI458797:JDT458802 JNE458797:JNP458802 JXA458797:JXL458802 KGW458797:KHH458802 KQS458797:KRD458802 LAO458797:LAZ458802 LKK458797:LKV458802 LUG458797:LUR458802 MEC458797:MEN458802 MNY458797:MOJ458802 MXU458797:MYF458802 NHQ458797:NIB458802 NRM458797:NRX458802 OBI458797:OBT458802 OLE458797:OLP458802 OVA458797:OVL458802 PEW458797:PFH458802 POS458797:PPD458802 PYO458797:PYZ458802 QIK458797:QIV458802 QSG458797:QSR458802 RCC458797:RCN458802 RLY458797:RMJ458802 RVU458797:RWF458802 SFQ458797:SGB458802 SPM458797:SPX458802 SZI458797:SZT458802 TJE458797:TJP458802 TTA458797:TTL458802 UCW458797:UDH458802 UMS458797:UND458802 UWO458797:UWZ458802 VGK458797:VGV458802 VQG458797:VQR458802 WAC458797:WAN458802 WJY458797:WKJ458802 WTU458797:WUF458802 HI524333:HT524338 RE524333:RP524338 ABA524333:ABL524338 AKW524333:ALH524338 AUS524333:AVD524338 BEO524333:BEZ524338 BOK524333:BOV524338 BYG524333:BYR524338 CIC524333:CIN524338 CRY524333:CSJ524338 DBU524333:DCF524338 DLQ524333:DMB524338 DVM524333:DVX524338 EFI524333:EFT524338 EPE524333:EPP524338 EZA524333:EZL524338 FIW524333:FJH524338 FSS524333:FTD524338 GCO524333:GCZ524338 GMK524333:GMV524338 GWG524333:GWR524338 HGC524333:HGN524338 HPY524333:HQJ524338 HZU524333:IAF524338 IJQ524333:IKB524338 ITM524333:ITX524338 JDI524333:JDT524338 JNE524333:JNP524338 JXA524333:JXL524338 KGW524333:KHH524338 KQS524333:KRD524338 LAO524333:LAZ524338 LKK524333:LKV524338 LUG524333:LUR524338 MEC524333:MEN524338 MNY524333:MOJ524338 MXU524333:MYF524338 NHQ524333:NIB524338 NRM524333:NRX524338 OBI524333:OBT524338 OLE524333:OLP524338 OVA524333:OVL524338 PEW524333:PFH524338 POS524333:PPD524338 PYO524333:PYZ524338 QIK524333:QIV524338 QSG524333:QSR524338 RCC524333:RCN524338 RLY524333:RMJ524338 RVU524333:RWF524338 SFQ524333:SGB524338 SPM524333:SPX524338 SZI524333:SZT524338 TJE524333:TJP524338 TTA524333:TTL524338 UCW524333:UDH524338 UMS524333:UND524338 UWO524333:UWZ524338 VGK524333:VGV524338 VQG524333:VQR524338 WAC524333:WAN524338 WJY524333:WKJ524338 WTU524333:WUF524338 HI589869:HT589874 RE589869:RP589874 ABA589869:ABL589874 AKW589869:ALH589874 AUS589869:AVD589874 BEO589869:BEZ589874 BOK589869:BOV589874 BYG589869:BYR589874 CIC589869:CIN589874 CRY589869:CSJ589874 DBU589869:DCF589874 DLQ589869:DMB589874 DVM589869:DVX589874 EFI589869:EFT589874 EPE589869:EPP589874 EZA589869:EZL589874 FIW589869:FJH589874 FSS589869:FTD589874 GCO589869:GCZ589874 GMK589869:GMV589874 GWG589869:GWR589874 HGC589869:HGN589874 HPY589869:HQJ589874 HZU589869:IAF589874 IJQ589869:IKB589874 ITM589869:ITX589874 JDI589869:JDT589874 JNE589869:JNP589874 JXA589869:JXL589874 KGW589869:KHH589874 KQS589869:KRD589874 LAO589869:LAZ589874 LKK589869:LKV589874 LUG589869:LUR589874 MEC589869:MEN589874 MNY589869:MOJ589874 MXU589869:MYF589874 NHQ589869:NIB589874 NRM589869:NRX589874 OBI589869:OBT589874 OLE589869:OLP589874 OVA589869:OVL589874 PEW589869:PFH589874 POS589869:PPD589874 PYO589869:PYZ589874 QIK589869:QIV589874 QSG589869:QSR589874 RCC589869:RCN589874 RLY589869:RMJ589874 RVU589869:RWF589874 SFQ589869:SGB589874 SPM589869:SPX589874 SZI589869:SZT589874 TJE589869:TJP589874 TTA589869:TTL589874 UCW589869:UDH589874 UMS589869:UND589874 UWO589869:UWZ589874 VGK589869:VGV589874 VQG589869:VQR589874 WAC589869:WAN589874 WJY589869:WKJ589874 WTU589869:WUF589874 HI655405:HT655410 RE655405:RP655410 ABA655405:ABL655410 AKW655405:ALH655410 AUS655405:AVD655410 BEO655405:BEZ655410 BOK655405:BOV655410 BYG655405:BYR655410 CIC655405:CIN655410 CRY655405:CSJ655410 DBU655405:DCF655410 DLQ655405:DMB655410 DVM655405:DVX655410 EFI655405:EFT655410 EPE655405:EPP655410 EZA655405:EZL655410 FIW655405:FJH655410 FSS655405:FTD655410 GCO655405:GCZ655410 GMK655405:GMV655410 GWG655405:GWR655410 HGC655405:HGN655410 HPY655405:HQJ655410 HZU655405:IAF655410 IJQ655405:IKB655410 ITM655405:ITX655410 JDI655405:JDT655410 JNE655405:JNP655410 JXA655405:JXL655410 KGW655405:KHH655410 KQS655405:KRD655410 LAO655405:LAZ655410 LKK655405:LKV655410 LUG655405:LUR655410 MEC655405:MEN655410 MNY655405:MOJ655410 MXU655405:MYF655410 NHQ655405:NIB655410 NRM655405:NRX655410 OBI655405:OBT655410 OLE655405:OLP655410 OVA655405:OVL655410 PEW655405:PFH655410 POS655405:PPD655410 PYO655405:PYZ655410 QIK655405:QIV655410 QSG655405:QSR655410 RCC655405:RCN655410 RLY655405:RMJ655410 RVU655405:RWF655410 SFQ655405:SGB655410 SPM655405:SPX655410 SZI655405:SZT655410 TJE655405:TJP655410 TTA655405:TTL655410 UCW655405:UDH655410 UMS655405:UND655410 UWO655405:UWZ655410 VGK655405:VGV655410 VQG655405:VQR655410 WAC655405:WAN655410 WJY655405:WKJ655410 WTU655405:WUF655410 HI720941:HT720946 RE720941:RP720946 ABA720941:ABL720946 AKW720941:ALH720946 AUS720941:AVD720946 BEO720941:BEZ720946 BOK720941:BOV720946 BYG720941:BYR720946 CIC720941:CIN720946 CRY720941:CSJ720946 DBU720941:DCF720946 DLQ720941:DMB720946 DVM720941:DVX720946 EFI720941:EFT720946 EPE720941:EPP720946 EZA720941:EZL720946 FIW720941:FJH720946 FSS720941:FTD720946 GCO720941:GCZ720946 GMK720941:GMV720946 GWG720941:GWR720946 HGC720941:HGN720946 HPY720941:HQJ720946 HZU720941:IAF720946 IJQ720941:IKB720946 ITM720941:ITX720946 JDI720941:JDT720946 JNE720941:JNP720946 JXA720941:JXL720946 KGW720941:KHH720946 KQS720941:KRD720946 LAO720941:LAZ720946 LKK720941:LKV720946 LUG720941:LUR720946 MEC720941:MEN720946 MNY720941:MOJ720946 MXU720941:MYF720946 NHQ720941:NIB720946 NRM720941:NRX720946 OBI720941:OBT720946 OLE720941:OLP720946 OVA720941:OVL720946 PEW720941:PFH720946 POS720941:PPD720946 PYO720941:PYZ720946 QIK720941:QIV720946 QSG720941:QSR720946 RCC720941:RCN720946 RLY720941:RMJ720946 RVU720941:RWF720946 SFQ720941:SGB720946 SPM720941:SPX720946 SZI720941:SZT720946 TJE720941:TJP720946 TTA720941:TTL720946 UCW720941:UDH720946 UMS720941:UND720946 UWO720941:UWZ720946 VGK720941:VGV720946 VQG720941:VQR720946 WAC720941:WAN720946 WJY720941:WKJ720946 WTU720941:WUF720946 HI786477:HT786482 RE786477:RP786482 ABA786477:ABL786482 AKW786477:ALH786482 AUS786477:AVD786482 BEO786477:BEZ786482 BOK786477:BOV786482 BYG786477:BYR786482 CIC786477:CIN786482 CRY786477:CSJ786482 DBU786477:DCF786482 DLQ786477:DMB786482 DVM786477:DVX786482 EFI786477:EFT786482 EPE786477:EPP786482 EZA786477:EZL786482 FIW786477:FJH786482 FSS786477:FTD786482 GCO786477:GCZ786482 GMK786477:GMV786482 GWG786477:GWR786482 HGC786477:HGN786482 HPY786477:HQJ786482 HZU786477:IAF786482 IJQ786477:IKB786482 ITM786477:ITX786482 JDI786477:JDT786482 JNE786477:JNP786482 JXA786477:JXL786482 KGW786477:KHH786482 KQS786477:KRD786482 LAO786477:LAZ786482 LKK786477:LKV786482 LUG786477:LUR786482 MEC786477:MEN786482 MNY786477:MOJ786482 MXU786477:MYF786482 NHQ786477:NIB786482 NRM786477:NRX786482 OBI786477:OBT786482 OLE786477:OLP786482 OVA786477:OVL786482 PEW786477:PFH786482 POS786477:PPD786482 PYO786477:PYZ786482 QIK786477:QIV786482 QSG786477:QSR786482 RCC786477:RCN786482 RLY786477:RMJ786482 RVU786477:RWF786482 SFQ786477:SGB786482 SPM786477:SPX786482 SZI786477:SZT786482 TJE786477:TJP786482 TTA786477:TTL786482 UCW786477:UDH786482 UMS786477:UND786482 UWO786477:UWZ786482 VGK786477:VGV786482 VQG786477:VQR786482 WAC786477:WAN786482 WJY786477:WKJ786482 WTU786477:WUF786482 HI852013:HT852018 RE852013:RP852018 ABA852013:ABL852018 AKW852013:ALH852018 AUS852013:AVD852018 BEO852013:BEZ852018 BOK852013:BOV852018 BYG852013:BYR852018 CIC852013:CIN852018 CRY852013:CSJ852018 DBU852013:DCF852018 DLQ852013:DMB852018 DVM852013:DVX852018 EFI852013:EFT852018 EPE852013:EPP852018 EZA852013:EZL852018 FIW852013:FJH852018 FSS852013:FTD852018 GCO852013:GCZ852018 GMK852013:GMV852018 GWG852013:GWR852018 HGC852013:HGN852018 HPY852013:HQJ852018 HZU852013:IAF852018 IJQ852013:IKB852018 ITM852013:ITX852018 JDI852013:JDT852018 JNE852013:JNP852018 JXA852013:JXL852018 KGW852013:KHH852018 KQS852013:KRD852018 LAO852013:LAZ852018 LKK852013:LKV852018 LUG852013:LUR852018 MEC852013:MEN852018 MNY852013:MOJ852018 MXU852013:MYF852018 NHQ852013:NIB852018 NRM852013:NRX852018 OBI852013:OBT852018 OLE852013:OLP852018 OVA852013:OVL852018 PEW852013:PFH852018 POS852013:PPD852018 PYO852013:PYZ852018 QIK852013:QIV852018 QSG852013:QSR852018 RCC852013:RCN852018 RLY852013:RMJ852018 RVU852013:RWF852018 SFQ852013:SGB852018 SPM852013:SPX852018 SZI852013:SZT852018 TJE852013:TJP852018 TTA852013:TTL852018 UCW852013:UDH852018 UMS852013:UND852018 UWO852013:UWZ852018 VGK852013:VGV852018 VQG852013:VQR852018 WAC852013:WAN852018 WJY852013:WKJ852018 WTU852013:WUF852018 HI917549:HT917554 RE917549:RP917554 ABA917549:ABL917554 AKW917549:ALH917554 AUS917549:AVD917554 BEO917549:BEZ917554 BOK917549:BOV917554 BYG917549:BYR917554 CIC917549:CIN917554 CRY917549:CSJ917554 DBU917549:DCF917554 DLQ917549:DMB917554 DVM917549:DVX917554 EFI917549:EFT917554 EPE917549:EPP917554 EZA917549:EZL917554 FIW917549:FJH917554 FSS917549:FTD917554 GCO917549:GCZ917554 GMK917549:GMV917554 GWG917549:GWR917554 HGC917549:HGN917554 HPY917549:HQJ917554 HZU917549:IAF917554 IJQ917549:IKB917554 ITM917549:ITX917554 JDI917549:JDT917554 JNE917549:JNP917554 JXA917549:JXL917554 KGW917549:KHH917554 KQS917549:KRD917554 LAO917549:LAZ917554 LKK917549:LKV917554 LUG917549:LUR917554 MEC917549:MEN917554 MNY917549:MOJ917554 MXU917549:MYF917554 NHQ917549:NIB917554 NRM917549:NRX917554 OBI917549:OBT917554 OLE917549:OLP917554 OVA917549:OVL917554 PEW917549:PFH917554 POS917549:PPD917554 PYO917549:PYZ917554 QIK917549:QIV917554 QSG917549:QSR917554 RCC917549:RCN917554 RLY917549:RMJ917554 RVU917549:RWF917554 SFQ917549:SGB917554 SPM917549:SPX917554 SZI917549:SZT917554 TJE917549:TJP917554 TTA917549:TTL917554 UCW917549:UDH917554 UMS917549:UND917554 UWO917549:UWZ917554 VGK917549:VGV917554 VQG917549:VQR917554 WAC917549:WAN917554 WJY917549:WKJ917554 WTU917549:WUF917554 HI983085:HT983090 RE983085:RP983090 ABA983085:ABL983090 AKW983085:ALH983090 AUS983085:AVD983090 BEO983085:BEZ983090 BOK983085:BOV983090 BYG983085:BYR983090 CIC983085:CIN983090 CRY983085:CSJ983090 DBU983085:DCF983090 DLQ983085:DMB983090 DVM983085:DVX983090 EFI983085:EFT983090 EPE983085:EPP983090 EZA983085:EZL983090 FIW983085:FJH983090 FSS983085:FTD983090 GCO983085:GCZ983090 GMK983085:GMV983090 GWG983085:GWR983090 HGC983085:HGN983090 HPY983085:HQJ983090 HZU983085:IAF983090 IJQ983085:IKB983090 ITM983085:ITX983090 JDI983085:JDT983090 JNE983085:JNP983090 JXA983085:JXL983090 KGW983085:KHH983090 KQS983085:KRD983090 LAO983085:LAZ983090 LKK983085:LKV983090 LUG983085:LUR983090 MEC983085:MEN983090 MNY983085:MOJ983090 MXU983085:MYF983090 NHQ983085:NIB983090 NRM983085:NRX983090 OBI983085:OBT983090 OLE983085:OLP983090 OVA983085:OVL983090 PEW983085:PFH983090 POS983085:PPD983090 PYO983085:PYZ983090 QIK983085:QIV983090 QSG983085:QSR983090 RCC983085:RCN983090 RLY983085:RMJ983090 RVU983085:RWF983090 SFQ983085:SGB983090 SPM983085:SPX983090 SZI983085:SZT983090 TJE983085:TJP983090 TTA983085:TTL983090 UCW983085:UDH983090 UMS983085:UND983090 UWO983085:UWZ983090 VGK983085:VGV983090 VQG983085:VQR983090 WAC983085:WAN983090 WJY983085:WKJ983090 WTU983085:WUF983090 HI77:HT77 RE77:RP77 ABA77:ABL77 AKW77:ALH77 AUS77:AVD77 BEO77:BEZ77 BOK77:BOV77 BYG77:BYR77 CIC77:CIN77 CRY77:CSJ77 DBU77:DCF77 DLQ77:DMB77 DVM77:DVX77 EFI77:EFT77 EPE77:EPP77 EZA77:EZL77 FIW77:FJH77 FSS77:FTD77 GCO77:GCZ77 GMK77:GMV77 GWG77:GWR77 HGC77:HGN77 HPY77:HQJ77 HZU77:IAF77 IJQ77:IKB77 ITM77:ITX77 JDI77:JDT77 JNE77:JNP77 JXA77:JXL77 KGW77:KHH77 KQS77:KRD77 LAO77:LAZ77 LKK77:LKV77 LUG77:LUR77 MEC77:MEN77 MNY77:MOJ77 MXU77:MYF77 NHQ77:NIB77 NRM77:NRX77 OBI77:OBT77 OLE77:OLP77 OVA77:OVL77 PEW77:PFH77 POS77:PPD77 PYO77:PYZ77 QIK77:QIV77 QSG77:QSR77 RCC77:RCN77 RLY77:RMJ77 RVU77:RWF77 SFQ77:SGB77 SPM77:SPX77 SZI77:SZT77 TJE77:TJP77 TTA77:TTL77 UCW77:UDH77 UMS77:UND77 UWO77:UWZ77 VGK77:VGV77 VQG77:VQR77 WAC77:WAN77 WJY77:WKJ77 WTU77:WUF77 HI65538:HT65538 RE65538:RP65538 ABA65538:ABL65538 AKW65538:ALH65538 AUS65538:AVD65538 BEO65538:BEZ65538 BOK65538:BOV65538 BYG65538:BYR65538 CIC65538:CIN65538 CRY65538:CSJ65538 DBU65538:DCF65538 DLQ65538:DMB65538 DVM65538:DVX65538 EFI65538:EFT65538 EPE65538:EPP65538 EZA65538:EZL65538 FIW65538:FJH65538 FSS65538:FTD65538 GCO65538:GCZ65538 GMK65538:GMV65538 GWG65538:GWR65538 HGC65538:HGN65538 HPY65538:HQJ65538 HZU65538:IAF65538 IJQ65538:IKB65538 ITM65538:ITX65538 JDI65538:JDT65538 JNE65538:JNP65538 JXA65538:JXL65538 KGW65538:KHH65538 KQS65538:KRD65538 LAO65538:LAZ65538 LKK65538:LKV65538 LUG65538:LUR65538 MEC65538:MEN65538 MNY65538:MOJ65538 MXU65538:MYF65538 NHQ65538:NIB65538 NRM65538:NRX65538 OBI65538:OBT65538 OLE65538:OLP65538 OVA65538:OVL65538 PEW65538:PFH65538 POS65538:PPD65538 PYO65538:PYZ65538 QIK65538:QIV65538 QSG65538:QSR65538 RCC65538:RCN65538 RLY65538:RMJ65538 RVU65538:RWF65538 SFQ65538:SGB65538 SPM65538:SPX65538 SZI65538:SZT65538 TJE65538:TJP65538 TTA65538:TTL65538 UCW65538:UDH65538 UMS65538:UND65538 UWO65538:UWZ65538 VGK65538:VGV65538 VQG65538:VQR65538 WAC65538:WAN65538 WJY65538:WKJ65538 WTU65538:WUF65538 HI131074:HT131074 RE131074:RP131074 ABA131074:ABL131074 AKW131074:ALH131074 AUS131074:AVD131074 BEO131074:BEZ131074 BOK131074:BOV131074 BYG131074:BYR131074 CIC131074:CIN131074 CRY131074:CSJ131074 DBU131074:DCF131074 DLQ131074:DMB131074 DVM131074:DVX131074 EFI131074:EFT131074 EPE131074:EPP131074 EZA131074:EZL131074 FIW131074:FJH131074 FSS131074:FTD131074 GCO131074:GCZ131074 GMK131074:GMV131074 GWG131074:GWR131074 HGC131074:HGN131074 HPY131074:HQJ131074 HZU131074:IAF131074 IJQ131074:IKB131074 ITM131074:ITX131074 JDI131074:JDT131074 JNE131074:JNP131074 JXA131074:JXL131074 KGW131074:KHH131074 KQS131074:KRD131074 LAO131074:LAZ131074 LKK131074:LKV131074 LUG131074:LUR131074 MEC131074:MEN131074 MNY131074:MOJ131074 MXU131074:MYF131074 NHQ131074:NIB131074 NRM131074:NRX131074 OBI131074:OBT131074 OLE131074:OLP131074 OVA131074:OVL131074 PEW131074:PFH131074 POS131074:PPD131074 PYO131074:PYZ131074 QIK131074:QIV131074 QSG131074:QSR131074 RCC131074:RCN131074 RLY131074:RMJ131074 RVU131074:RWF131074 SFQ131074:SGB131074 SPM131074:SPX131074 SZI131074:SZT131074 TJE131074:TJP131074 TTA131074:TTL131074 UCW131074:UDH131074 UMS131074:UND131074 UWO131074:UWZ131074 VGK131074:VGV131074 VQG131074:VQR131074 WAC131074:WAN131074 WJY131074:WKJ131074 WTU131074:WUF131074 HI196610:HT196610 RE196610:RP196610 ABA196610:ABL196610 AKW196610:ALH196610 AUS196610:AVD196610 BEO196610:BEZ196610 BOK196610:BOV196610 BYG196610:BYR196610 CIC196610:CIN196610 CRY196610:CSJ196610 DBU196610:DCF196610 DLQ196610:DMB196610 DVM196610:DVX196610 EFI196610:EFT196610 EPE196610:EPP196610 EZA196610:EZL196610 FIW196610:FJH196610 FSS196610:FTD196610 GCO196610:GCZ196610 GMK196610:GMV196610 GWG196610:GWR196610 HGC196610:HGN196610 HPY196610:HQJ196610 HZU196610:IAF196610 IJQ196610:IKB196610 ITM196610:ITX196610 JDI196610:JDT196610 JNE196610:JNP196610 JXA196610:JXL196610 KGW196610:KHH196610 KQS196610:KRD196610 LAO196610:LAZ196610 LKK196610:LKV196610 LUG196610:LUR196610 MEC196610:MEN196610 MNY196610:MOJ196610 MXU196610:MYF196610 NHQ196610:NIB196610 NRM196610:NRX196610 OBI196610:OBT196610 OLE196610:OLP196610 OVA196610:OVL196610 PEW196610:PFH196610 POS196610:PPD196610 PYO196610:PYZ196610 QIK196610:QIV196610 QSG196610:QSR196610 RCC196610:RCN196610 RLY196610:RMJ196610 RVU196610:RWF196610 SFQ196610:SGB196610 SPM196610:SPX196610 SZI196610:SZT196610 TJE196610:TJP196610 TTA196610:TTL196610 UCW196610:UDH196610 UMS196610:UND196610 UWO196610:UWZ196610 VGK196610:VGV196610 VQG196610:VQR196610 WAC196610:WAN196610 WJY196610:WKJ196610 WTU196610:WUF196610 HI262146:HT262146 RE262146:RP262146 ABA262146:ABL262146 AKW262146:ALH262146 AUS262146:AVD262146 BEO262146:BEZ262146 BOK262146:BOV262146 BYG262146:BYR262146 CIC262146:CIN262146 CRY262146:CSJ262146 DBU262146:DCF262146 DLQ262146:DMB262146 DVM262146:DVX262146 EFI262146:EFT262146 EPE262146:EPP262146 EZA262146:EZL262146 FIW262146:FJH262146 FSS262146:FTD262146 GCO262146:GCZ262146 GMK262146:GMV262146 GWG262146:GWR262146 HGC262146:HGN262146 HPY262146:HQJ262146 HZU262146:IAF262146 IJQ262146:IKB262146 ITM262146:ITX262146 JDI262146:JDT262146 JNE262146:JNP262146 JXA262146:JXL262146 KGW262146:KHH262146 KQS262146:KRD262146 LAO262146:LAZ262146 LKK262146:LKV262146 LUG262146:LUR262146 MEC262146:MEN262146 MNY262146:MOJ262146 MXU262146:MYF262146 NHQ262146:NIB262146 NRM262146:NRX262146 OBI262146:OBT262146 OLE262146:OLP262146 OVA262146:OVL262146 PEW262146:PFH262146 POS262146:PPD262146 PYO262146:PYZ262146 QIK262146:QIV262146 QSG262146:QSR262146 RCC262146:RCN262146 RLY262146:RMJ262146 RVU262146:RWF262146 SFQ262146:SGB262146 SPM262146:SPX262146 SZI262146:SZT262146 TJE262146:TJP262146 TTA262146:TTL262146 UCW262146:UDH262146 UMS262146:UND262146 UWO262146:UWZ262146 VGK262146:VGV262146 VQG262146:VQR262146 WAC262146:WAN262146 WJY262146:WKJ262146 WTU262146:WUF262146 HI327682:HT327682 RE327682:RP327682 ABA327682:ABL327682 AKW327682:ALH327682 AUS327682:AVD327682 BEO327682:BEZ327682 BOK327682:BOV327682 BYG327682:BYR327682 CIC327682:CIN327682 CRY327682:CSJ327682 DBU327682:DCF327682 DLQ327682:DMB327682 DVM327682:DVX327682 EFI327682:EFT327682 EPE327682:EPP327682 EZA327682:EZL327682 FIW327682:FJH327682 FSS327682:FTD327682 GCO327682:GCZ327682 GMK327682:GMV327682 GWG327682:GWR327682 HGC327682:HGN327682 HPY327682:HQJ327682 HZU327682:IAF327682 IJQ327682:IKB327682 ITM327682:ITX327682 JDI327682:JDT327682 JNE327682:JNP327682 JXA327682:JXL327682 KGW327682:KHH327682 KQS327682:KRD327682 LAO327682:LAZ327682 LKK327682:LKV327682 LUG327682:LUR327682 MEC327682:MEN327682 MNY327682:MOJ327682 MXU327682:MYF327682 NHQ327682:NIB327682 NRM327682:NRX327682 OBI327682:OBT327682 OLE327682:OLP327682 OVA327682:OVL327682 PEW327682:PFH327682 POS327682:PPD327682 PYO327682:PYZ327682 QIK327682:QIV327682 QSG327682:QSR327682 RCC327682:RCN327682 RLY327682:RMJ327682 RVU327682:RWF327682 SFQ327682:SGB327682 SPM327682:SPX327682 SZI327682:SZT327682 TJE327682:TJP327682 TTA327682:TTL327682 UCW327682:UDH327682 UMS327682:UND327682 UWO327682:UWZ327682 VGK327682:VGV327682 VQG327682:VQR327682 WAC327682:WAN327682 WJY327682:WKJ327682 WTU327682:WUF327682 HI393218:HT393218 RE393218:RP393218 ABA393218:ABL393218 AKW393218:ALH393218 AUS393218:AVD393218 BEO393218:BEZ393218 BOK393218:BOV393218 BYG393218:BYR393218 CIC393218:CIN393218 CRY393218:CSJ393218 DBU393218:DCF393218 DLQ393218:DMB393218 DVM393218:DVX393218 EFI393218:EFT393218 EPE393218:EPP393218 EZA393218:EZL393218 FIW393218:FJH393218 FSS393218:FTD393218 GCO393218:GCZ393218 GMK393218:GMV393218 GWG393218:GWR393218 HGC393218:HGN393218 HPY393218:HQJ393218 HZU393218:IAF393218 IJQ393218:IKB393218 ITM393218:ITX393218 JDI393218:JDT393218 JNE393218:JNP393218 JXA393218:JXL393218 KGW393218:KHH393218 KQS393218:KRD393218 LAO393218:LAZ393218 LKK393218:LKV393218 LUG393218:LUR393218 MEC393218:MEN393218 MNY393218:MOJ393218 MXU393218:MYF393218 NHQ393218:NIB393218 NRM393218:NRX393218 OBI393218:OBT393218 OLE393218:OLP393218 OVA393218:OVL393218 PEW393218:PFH393218 POS393218:PPD393218 PYO393218:PYZ393218 QIK393218:QIV393218 QSG393218:QSR393218 RCC393218:RCN393218 RLY393218:RMJ393218 RVU393218:RWF393218 SFQ393218:SGB393218 SPM393218:SPX393218 SZI393218:SZT393218 TJE393218:TJP393218 TTA393218:TTL393218 UCW393218:UDH393218 UMS393218:UND393218 UWO393218:UWZ393218 VGK393218:VGV393218 VQG393218:VQR393218 WAC393218:WAN393218 WJY393218:WKJ393218 WTU393218:WUF393218 HI458754:HT458754 RE458754:RP458754 ABA458754:ABL458754 AKW458754:ALH458754 AUS458754:AVD458754 BEO458754:BEZ458754 BOK458754:BOV458754 BYG458754:BYR458754 CIC458754:CIN458754 CRY458754:CSJ458754 DBU458754:DCF458754 DLQ458754:DMB458754 DVM458754:DVX458754 EFI458754:EFT458754 EPE458754:EPP458754 EZA458754:EZL458754 FIW458754:FJH458754 FSS458754:FTD458754 GCO458754:GCZ458754 GMK458754:GMV458754 GWG458754:GWR458754 HGC458754:HGN458754 HPY458754:HQJ458754 HZU458754:IAF458754 IJQ458754:IKB458754 ITM458754:ITX458754 JDI458754:JDT458754 JNE458754:JNP458754 JXA458754:JXL458754 KGW458754:KHH458754 KQS458754:KRD458754 LAO458754:LAZ458754 LKK458754:LKV458754 LUG458754:LUR458754 MEC458754:MEN458754 MNY458754:MOJ458754 MXU458754:MYF458754 NHQ458754:NIB458754 NRM458754:NRX458754 OBI458754:OBT458754 OLE458754:OLP458754 OVA458754:OVL458754 PEW458754:PFH458754 POS458754:PPD458754 PYO458754:PYZ458754 QIK458754:QIV458754 QSG458754:QSR458754 RCC458754:RCN458754 RLY458754:RMJ458754 RVU458754:RWF458754 SFQ458754:SGB458754 SPM458754:SPX458754 SZI458754:SZT458754 TJE458754:TJP458754 TTA458754:TTL458754 UCW458754:UDH458754 UMS458754:UND458754 UWO458754:UWZ458754 VGK458754:VGV458754 VQG458754:VQR458754 WAC458754:WAN458754 WJY458754:WKJ458754 WTU458754:WUF458754 HI524290:HT524290 RE524290:RP524290 ABA524290:ABL524290 AKW524290:ALH524290 AUS524290:AVD524290 BEO524290:BEZ524290 BOK524290:BOV524290 BYG524290:BYR524290 CIC524290:CIN524290 CRY524290:CSJ524290 DBU524290:DCF524290 DLQ524290:DMB524290 DVM524290:DVX524290 EFI524290:EFT524290 EPE524290:EPP524290 EZA524290:EZL524290 FIW524290:FJH524290 FSS524290:FTD524290 GCO524290:GCZ524290 GMK524290:GMV524290 GWG524290:GWR524290 HGC524290:HGN524290 HPY524290:HQJ524290 HZU524290:IAF524290 IJQ524290:IKB524290 ITM524290:ITX524290 JDI524290:JDT524290 JNE524290:JNP524290 JXA524290:JXL524290 KGW524290:KHH524290 KQS524290:KRD524290 LAO524290:LAZ524290 LKK524290:LKV524290 LUG524290:LUR524290 MEC524290:MEN524290 MNY524290:MOJ524290 MXU524290:MYF524290 NHQ524290:NIB524290 NRM524290:NRX524290 OBI524290:OBT524290 OLE524290:OLP524290 OVA524290:OVL524290 PEW524290:PFH524290 POS524290:PPD524290 PYO524290:PYZ524290 QIK524290:QIV524290 QSG524290:QSR524290 RCC524290:RCN524290 RLY524290:RMJ524290 RVU524290:RWF524290 SFQ524290:SGB524290 SPM524290:SPX524290 SZI524290:SZT524290 TJE524290:TJP524290 TTA524290:TTL524290 UCW524290:UDH524290 UMS524290:UND524290 UWO524290:UWZ524290 VGK524290:VGV524290 VQG524290:VQR524290 WAC524290:WAN524290 WJY524290:WKJ524290 WTU524290:WUF524290 HI589826:HT589826 RE589826:RP589826 ABA589826:ABL589826 AKW589826:ALH589826 AUS589826:AVD589826 BEO589826:BEZ589826 BOK589826:BOV589826 BYG589826:BYR589826 CIC589826:CIN589826 CRY589826:CSJ589826 DBU589826:DCF589826 DLQ589826:DMB589826 DVM589826:DVX589826 EFI589826:EFT589826 EPE589826:EPP589826 EZA589826:EZL589826 FIW589826:FJH589826 FSS589826:FTD589826 GCO589826:GCZ589826 GMK589826:GMV589826 GWG589826:GWR589826 HGC589826:HGN589826 HPY589826:HQJ589826 HZU589826:IAF589826 IJQ589826:IKB589826 ITM589826:ITX589826 JDI589826:JDT589826 JNE589826:JNP589826 JXA589826:JXL589826 KGW589826:KHH589826 KQS589826:KRD589826 LAO589826:LAZ589826 LKK589826:LKV589826 LUG589826:LUR589826 MEC589826:MEN589826 MNY589826:MOJ589826 MXU589826:MYF589826 NHQ589826:NIB589826 NRM589826:NRX589826 OBI589826:OBT589826 OLE589826:OLP589826 OVA589826:OVL589826 PEW589826:PFH589826 POS589826:PPD589826 PYO589826:PYZ589826 QIK589826:QIV589826 QSG589826:QSR589826 RCC589826:RCN589826 RLY589826:RMJ589826 RVU589826:RWF589826 SFQ589826:SGB589826 SPM589826:SPX589826 SZI589826:SZT589826 TJE589826:TJP589826 TTA589826:TTL589826 UCW589826:UDH589826 UMS589826:UND589826 UWO589826:UWZ589826 VGK589826:VGV589826 VQG589826:VQR589826 WAC589826:WAN589826 WJY589826:WKJ589826 WTU589826:WUF589826 HI655362:HT655362 RE655362:RP655362 ABA655362:ABL655362 AKW655362:ALH655362 AUS655362:AVD655362 BEO655362:BEZ655362 BOK655362:BOV655362 BYG655362:BYR655362 CIC655362:CIN655362 CRY655362:CSJ655362 DBU655362:DCF655362 DLQ655362:DMB655362 DVM655362:DVX655362 EFI655362:EFT655362 EPE655362:EPP655362 EZA655362:EZL655362 FIW655362:FJH655362 FSS655362:FTD655362 GCO655362:GCZ655362 GMK655362:GMV655362 GWG655362:GWR655362 HGC655362:HGN655362 HPY655362:HQJ655362 HZU655362:IAF655362 IJQ655362:IKB655362 ITM655362:ITX655362 JDI655362:JDT655362 JNE655362:JNP655362 JXA655362:JXL655362 KGW655362:KHH655362 KQS655362:KRD655362 LAO655362:LAZ655362 LKK655362:LKV655362 LUG655362:LUR655362 MEC655362:MEN655362 MNY655362:MOJ655362 MXU655362:MYF655362 NHQ655362:NIB655362 NRM655362:NRX655362 OBI655362:OBT655362 OLE655362:OLP655362 OVA655362:OVL655362 PEW655362:PFH655362 POS655362:PPD655362 PYO655362:PYZ655362 QIK655362:QIV655362 QSG655362:QSR655362 RCC655362:RCN655362 RLY655362:RMJ655362 RVU655362:RWF655362 SFQ655362:SGB655362 SPM655362:SPX655362 SZI655362:SZT655362 TJE655362:TJP655362 TTA655362:TTL655362 UCW655362:UDH655362 UMS655362:UND655362 UWO655362:UWZ655362 VGK655362:VGV655362 VQG655362:VQR655362 WAC655362:WAN655362 WJY655362:WKJ655362 WTU655362:WUF655362 HI720898:HT720898 RE720898:RP720898 ABA720898:ABL720898 AKW720898:ALH720898 AUS720898:AVD720898 BEO720898:BEZ720898 BOK720898:BOV720898 BYG720898:BYR720898 CIC720898:CIN720898 CRY720898:CSJ720898 DBU720898:DCF720898 DLQ720898:DMB720898 DVM720898:DVX720898 EFI720898:EFT720898 EPE720898:EPP720898 EZA720898:EZL720898 FIW720898:FJH720898 FSS720898:FTD720898 GCO720898:GCZ720898 GMK720898:GMV720898 GWG720898:GWR720898 HGC720898:HGN720898 HPY720898:HQJ720898 HZU720898:IAF720898 IJQ720898:IKB720898 ITM720898:ITX720898 JDI720898:JDT720898 JNE720898:JNP720898 JXA720898:JXL720898 KGW720898:KHH720898 KQS720898:KRD720898 LAO720898:LAZ720898 LKK720898:LKV720898 LUG720898:LUR720898 MEC720898:MEN720898 MNY720898:MOJ720898 MXU720898:MYF720898 NHQ720898:NIB720898 NRM720898:NRX720898 OBI720898:OBT720898 OLE720898:OLP720898 OVA720898:OVL720898 PEW720898:PFH720898 POS720898:PPD720898 PYO720898:PYZ720898 QIK720898:QIV720898 QSG720898:QSR720898 RCC720898:RCN720898 RLY720898:RMJ720898 RVU720898:RWF720898 SFQ720898:SGB720898 SPM720898:SPX720898 SZI720898:SZT720898 TJE720898:TJP720898 TTA720898:TTL720898 UCW720898:UDH720898 UMS720898:UND720898 UWO720898:UWZ720898 VGK720898:VGV720898 VQG720898:VQR720898 WAC720898:WAN720898 WJY720898:WKJ720898 WTU720898:WUF720898 HI786434:HT786434 RE786434:RP786434 ABA786434:ABL786434 AKW786434:ALH786434 AUS786434:AVD786434 BEO786434:BEZ786434 BOK786434:BOV786434 BYG786434:BYR786434 CIC786434:CIN786434 CRY786434:CSJ786434 DBU786434:DCF786434 DLQ786434:DMB786434 DVM786434:DVX786434 EFI786434:EFT786434 EPE786434:EPP786434 EZA786434:EZL786434 FIW786434:FJH786434 FSS786434:FTD786434 GCO786434:GCZ786434 GMK786434:GMV786434 GWG786434:GWR786434 HGC786434:HGN786434 HPY786434:HQJ786434 HZU786434:IAF786434 IJQ786434:IKB786434 ITM786434:ITX786434 JDI786434:JDT786434 JNE786434:JNP786434 JXA786434:JXL786434 KGW786434:KHH786434 KQS786434:KRD786434 LAO786434:LAZ786434 LKK786434:LKV786434 LUG786434:LUR786434 MEC786434:MEN786434 MNY786434:MOJ786434 MXU786434:MYF786434 NHQ786434:NIB786434 NRM786434:NRX786434 OBI786434:OBT786434 OLE786434:OLP786434 OVA786434:OVL786434 PEW786434:PFH786434 POS786434:PPD786434 PYO786434:PYZ786434 QIK786434:QIV786434 QSG786434:QSR786434 RCC786434:RCN786434 RLY786434:RMJ786434 RVU786434:RWF786434 SFQ786434:SGB786434 SPM786434:SPX786434 SZI786434:SZT786434 TJE786434:TJP786434 TTA786434:TTL786434 UCW786434:UDH786434 UMS786434:UND786434 UWO786434:UWZ786434 VGK786434:VGV786434 VQG786434:VQR786434 WAC786434:WAN786434 WJY786434:WKJ786434 WTU786434:WUF786434 HI851970:HT851970 RE851970:RP851970 ABA851970:ABL851970 AKW851970:ALH851970 AUS851970:AVD851970 BEO851970:BEZ851970 BOK851970:BOV851970 BYG851970:BYR851970 CIC851970:CIN851970 CRY851970:CSJ851970 DBU851970:DCF851970 DLQ851970:DMB851970 DVM851970:DVX851970 EFI851970:EFT851970 EPE851970:EPP851970 EZA851970:EZL851970 FIW851970:FJH851970 FSS851970:FTD851970 GCO851970:GCZ851970 GMK851970:GMV851970 GWG851970:GWR851970 HGC851970:HGN851970 HPY851970:HQJ851970 HZU851970:IAF851970 IJQ851970:IKB851970 ITM851970:ITX851970 JDI851970:JDT851970 JNE851970:JNP851970 JXA851970:JXL851970 KGW851970:KHH851970 KQS851970:KRD851970 LAO851970:LAZ851970 LKK851970:LKV851970 LUG851970:LUR851970 MEC851970:MEN851970 MNY851970:MOJ851970 MXU851970:MYF851970 NHQ851970:NIB851970 NRM851970:NRX851970 OBI851970:OBT851970 OLE851970:OLP851970 OVA851970:OVL851970 PEW851970:PFH851970 POS851970:PPD851970 PYO851970:PYZ851970 QIK851970:QIV851970 QSG851970:QSR851970 RCC851970:RCN851970 RLY851970:RMJ851970 RVU851970:RWF851970 SFQ851970:SGB851970 SPM851970:SPX851970 SZI851970:SZT851970 TJE851970:TJP851970 TTA851970:TTL851970 UCW851970:UDH851970 UMS851970:UND851970 UWO851970:UWZ851970 VGK851970:VGV851970 VQG851970:VQR851970 WAC851970:WAN851970 WJY851970:WKJ851970 WTU851970:WUF851970 HI917506:HT917506 RE917506:RP917506 ABA917506:ABL917506 AKW917506:ALH917506 AUS917506:AVD917506 BEO917506:BEZ917506 BOK917506:BOV917506 BYG917506:BYR917506 CIC917506:CIN917506 CRY917506:CSJ917506 DBU917506:DCF917506 DLQ917506:DMB917506 DVM917506:DVX917506 EFI917506:EFT917506 EPE917506:EPP917506 EZA917506:EZL917506 FIW917506:FJH917506 FSS917506:FTD917506 GCO917506:GCZ917506 GMK917506:GMV917506 GWG917506:GWR917506 HGC917506:HGN917506 HPY917506:HQJ917506 HZU917506:IAF917506 IJQ917506:IKB917506 ITM917506:ITX917506 JDI917506:JDT917506 JNE917506:JNP917506 JXA917506:JXL917506 KGW917506:KHH917506 KQS917506:KRD917506 LAO917506:LAZ917506 LKK917506:LKV917506 LUG917506:LUR917506 MEC917506:MEN917506 MNY917506:MOJ917506 MXU917506:MYF917506 NHQ917506:NIB917506 NRM917506:NRX917506 OBI917506:OBT917506 OLE917506:OLP917506 OVA917506:OVL917506 PEW917506:PFH917506 POS917506:PPD917506 PYO917506:PYZ917506 QIK917506:QIV917506 QSG917506:QSR917506 RCC917506:RCN917506 RLY917506:RMJ917506 RVU917506:RWF917506 SFQ917506:SGB917506 SPM917506:SPX917506 SZI917506:SZT917506 TJE917506:TJP917506 TTA917506:TTL917506 UCW917506:UDH917506 UMS917506:UND917506 UWO917506:UWZ917506 VGK917506:VGV917506 VQG917506:VQR917506 WAC917506:WAN917506 WJY917506:WKJ917506 WTU917506:WUF917506 HI983042:HT983042 RE983042:RP983042 ABA983042:ABL983042 AKW983042:ALH983042 AUS983042:AVD983042 BEO983042:BEZ983042 BOK983042:BOV983042 BYG983042:BYR983042 CIC983042:CIN983042 CRY983042:CSJ983042 DBU983042:DCF983042 DLQ983042:DMB983042 DVM983042:DVX983042 EFI983042:EFT983042 EPE983042:EPP983042 EZA983042:EZL983042 FIW983042:FJH983042 FSS983042:FTD983042 GCO983042:GCZ983042 GMK983042:GMV983042 GWG983042:GWR983042 HGC983042:HGN983042 HPY983042:HQJ983042 HZU983042:IAF983042 IJQ983042:IKB983042 ITM983042:ITX983042 JDI983042:JDT983042 JNE983042:JNP983042 JXA983042:JXL983042 KGW983042:KHH983042 KQS983042:KRD983042 LAO983042:LAZ983042 LKK983042:LKV983042 LUG983042:LUR983042 MEC983042:MEN983042 MNY983042:MOJ983042 MXU983042:MYF983042 NHQ983042:NIB983042 NRM983042:NRX983042 OBI983042:OBT983042 OLE983042:OLP983042 OVA983042:OVL983042 PEW983042:PFH983042 POS983042:PPD983042 PYO983042:PYZ983042 QIK983042:QIV983042 QSG983042:QSR983042 RCC983042:RCN983042 RLY983042:RMJ983042 RVU983042:RWF983042 SFQ983042:SGB983042 SPM983042:SPX983042 SZI983042:SZT983042 TJE983042:TJP983042 TTA983042:TTL983042 UCW983042:UDH983042 UMS983042:UND983042 UWO983042:UWZ983042 VGK983042:VGV983042 VQG983042:VQR983042 WAC983042:WAN983042 WJY983042:WKJ983042 WTU983042:WUF983042 II77:IT77 SE77:SP77 ACA77:ACL77 ALW77:AMH77 AVS77:AWD77 BFO77:BFZ77 BPK77:BPV77 BZG77:BZR77 CJC77:CJN77 CSY77:CTJ77 DCU77:DDF77 DMQ77:DNB77 DWM77:DWX77 EGI77:EGT77 EQE77:EQP77 FAA77:FAL77 FJW77:FKH77 FTS77:FUD77 GDO77:GDZ77 GNK77:GNV77 GXG77:GXR77 HHC77:HHN77 HQY77:HRJ77 IAU77:IBF77 IKQ77:ILB77 IUM77:IUX77 JEI77:JET77 JOE77:JOP77 JYA77:JYL77 KHW77:KIH77 KRS77:KSD77 LBO77:LBZ77 LLK77:LLV77 LVG77:LVR77 MFC77:MFN77 MOY77:MPJ77 MYU77:MZF77 NIQ77:NJB77 NSM77:NSX77 OCI77:OCT77 OME77:OMP77 OWA77:OWL77 PFW77:PGH77 PPS77:PQD77 PZO77:PZZ77 QJK77:QJV77 QTG77:QTR77 RDC77:RDN77 RMY77:RNJ77 RWU77:RXF77 SGQ77:SHB77 SQM77:SQX77 TAI77:TAT77 TKE77:TKP77 TUA77:TUL77 UDW77:UEH77 UNS77:UOD77 UXO77:UXZ77 VHK77:VHV77 VRG77:VRR77 WBC77:WBN77 WKY77:WLJ77 WUU77:WVF77 II65538:IT65538 SE65538:SP65538 ACA65538:ACL65538 ALW65538:AMH65538 AVS65538:AWD65538 BFO65538:BFZ65538 BPK65538:BPV65538 BZG65538:BZR65538 CJC65538:CJN65538 CSY65538:CTJ65538 DCU65538:DDF65538 DMQ65538:DNB65538 DWM65538:DWX65538 EGI65538:EGT65538 EQE65538:EQP65538 FAA65538:FAL65538 FJW65538:FKH65538 FTS65538:FUD65538 GDO65538:GDZ65538 GNK65538:GNV65538 GXG65538:GXR65538 HHC65538:HHN65538 HQY65538:HRJ65538 IAU65538:IBF65538 IKQ65538:ILB65538 IUM65538:IUX65538 JEI65538:JET65538 JOE65538:JOP65538 JYA65538:JYL65538 KHW65538:KIH65538 KRS65538:KSD65538 LBO65538:LBZ65538 LLK65538:LLV65538 LVG65538:LVR65538 MFC65538:MFN65538 MOY65538:MPJ65538 MYU65538:MZF65538 NIQ65538:NJB65538 NSM65538:NSX65538 OCI65538:OCT65538 OME65538:OMP65538 OWA65538:OWL65538 PFW65538:PGH65538 PPS65538:PQD65538 PZO65538:PZZ65538 QJK65538:QJV65538 QTG65538:QTR65538 RDC65538:RDN65538 RMY65538:RNJ65538 RWU65538:RXF65538 SGQ65538:SHB65538 SQM65538:SQX65538 TAI65538:TAT65538 TKE65538:TKP65538 TUA65538:TUL65538 UDW65538:UEH65538 UNS65538:UOD65538 UXO65538:UXZ65538 VHK65538:VHV65538 VRG65538:VRR65538 WBC65538:WBN65538 WKY65538:WLJ65538 WUU65538:WVF65538 II131074:IT131074 SE131074:SP131074 ACA131074:ACL131074 ALW131074:AMH131074 AVS131074:AWD131074 BFO131074:BFZ131074 BPK131074:BPV131074 BZG131074:BZR131074 CJC131074:CJN131074 CSY131074:CTJ131074 DCU131074:DDF131074 DMQ131074:DNB131074 DWM131074:DWX131074 EGI131074:EGT131074 EQE131074:EQP131074 FAA131074:FAL131074 FJW131074:FKH131074 FTS131074:FUD131074 GDO131074:GDZ131074 GNK131074:GNV131074 GXG131074:GXR131074 HHC131074:HHN131074 HQY131074:HRJ131074 IAU131074:IBF131074 IKQ131074:ILB131074 IUM131074:IUX131074 JEI131074:JET131074 JOE131074:JOP131074 JYA131074:JYL131074 KHW131074:KIH131074 KRS131074:KSD131074 LBO131074:LBZ131074 LLK131074:LLV131074 LVG131074:LVR131074 MFC131074:MFN131074 MOY131074:MPJ131074 MYU131074:MZF131074 NIQ131074:NJB131074 NSM131074:NSX131074 OCI131074:OCT131074 OME131074:OMP131074 OWA131074:OWL131074 PFW131074:PGH131074 PPS131074:PQD131074 PZO131074:PZZ131074 QJK131074:QJV131074 QTG131074:QTR131074 RDC131074:RDN131074 RMY131074:RNJ131074 RWU131074:RXF131074 SGQ131074:SHB131074 SQM131074:SQX131074 TAI131074:TAT131074 TKE131074:TKP131074 TUA131074:TUL131074 UDW131074:UEH131074 UNS131074:UOD131074 UXO131074:UXZ131074 VHK131074:VHV131074 VRG131074:VRR131074 WBC131074:WBN131074 WKY131074:WLJ131074 WUU131074:WVF131074 II196610:IT196610 SE196610:SP196610 ACA196610:ACL196610 ALW196610:AMH196610 AVS196610:AWD196610 BFO196610:BFZ196610 BPK196610:BPV196610 BZG196610:BZR196610 CJC196610:CJN196610 CSY196610:CTJ196610 DCU196610:DDF196610 DMQ196610:DNB196610 DWM196610:DWX196610 EGI196610:EGT196610 EQE196610:EQP196610 FAA196610:FAL196610 FJW196610:FKH196610 FTS196610:FUD196610 GDO196610:GDZ196610 GNK196610:GNV196610 GXG196610:GXR196610 HHC196610:HHN196610 HQY196610:HRJ196610 IAU196610:IBF196610 IKQ196610:ILB196610 IUM196610:IUX196610 JEI196610:JET196610 JOE196610:JOP196610 JYA196610:JYL196610 KHW196610:KIH196610 KRS196610:KSD196610 LBO196610:LBZ196610 LLK196610:LLV196610 LVG196610:LVR196610 MFC196610:MFN196610 MOY196610:MPJ196610 MYU196610:MZF196610 NIQ196610:NJB196610 NSM196610:NSX196610 OCI196610:OCT196610 OME196610:OMP196610 OWA196610:OWL196610 PFW196610:PGH196610 PPS196610:PQD196610 PZO196610:PZZ196610 QJK196610:QJV196610 QTG196610:QTR196610 RDC196610:RDN196610 RMY196610:RNJ196610 RWU196610:RXF196610 SGQ196610:SHB196610 SQM196610:SQX196610 TAI196610:TAT196610 TKE196610:TKP196610 TUA196610:TUL196610 UDW196610:UEH196610 UNS196610:UOD196610 UXO196610:UXZ196610 VHK196610:VHV196610 VRG196610:VRR196610 WBC196610:WBN196610 WKY196610:WLJ196610 WUU196610:WVF196610 II262146:IT262146 SE262146:SP262146 ACA262146:ACL262146 ALW262146:AMH262146 AVS262146:AWD262146 BFO262146:BFZ262146 BPK262146:BPV262146 BZG262146:BZR262146 CJC262146:CJN262146 CSY262146:CTJ262146 DCU262146:DDF262146 DMQ262146:DNB262146 DWM262146:DWX262146 EGI262146:EGT262146 EQE262146:EQP262146 FAA262146:FAL262146 FJW262146:FKH262146 FTS262146:FUD262146 GDO262146:GDZ262146 GNK262146:GNV262146 GXG262146:GXR262146 HHC262146:HHN262146 HQY262146:HRJ262146 IAU262146:IBF262146 IKQ262146:ILB262146 IUM262146:IUX262146 JEI262146:JET262146 JOE262146:JOP262146 JYA262146:JYL262146 KHW262146:KIH262146 KRS262146:KSD262146 LBO262146:LBZ262146 LLK262146:LLV262146 LVG262146:LVR262146 MFC262146:MFN262146 MOY262146:MPJ262146 MYU262146:MZF262146 NIQ262146:NJB262146 NSM262146:NSX262146 OCI262146:OCT262146 OME262146:OMP262146 OWA262146:OWL262146 PFW262146:PGH262146 PPS262146:PQD262146 PZO262146:PZZ262146 QJK262146:QJV262146 QTG262146:QTR262146 RDC262146:RDN262146 RMY262146:RNJ262146 RWU262146:RXF262146 SGQ262146:SHB262146 SQM262146:SQX262146 TAI262146:TAT262146 TKE262146:TKP262146 TUA262146:TUL262146 UDW262146:UEH262146 UNS262146:UOD262146 UXO262146:UXZ262146 VHK262146:VHV262146 VRG262146:VRR262146 WBC262146:WBN262146 WKY262146:WLJ262146 WUU262146:WVF262146 II327682:IT327682 SE327682:SP327682 ACA327682:ACL327682 ALW327682:AMH327682 AVS327682:AWD327682 BFO327682:BFZ327682 BPK327682:BPV327682 BZG327682:BZR327682 CJC327682:CJN327682 CSY327682:CTJ327682 DCU327682:DDF327682 DMQ327682:DNB327682 DWM327682:DWX327682 EGI327682:EGT327682 EQE327682:EQP327682 FAA327682:FAL327682 FJW327682:FKH327682 FTS327682:FUD327682 GDO327682:GDZ327682 GNK327682:GNV327682 GXG327682:GXR327682 HHC327682:HHN327682 HQY327682:HRJ327682 IAU327682:IBF327682 IKQ327682:ILB327682 IUM327682:IUX327682 JEI327682:JET327682 JOE327682:JOP327682 JYA327682:JYL327682 KHW327682:KIH327682 KRS327682:KSD327682 LBO327682:LBZ327682 LLK327682:LLV327682 LVG327682:LVR327682 MFC327682:MFN327682 MOY327682:MPJ327682 MYU327682:MZF327682 NIQ327682:NJB327682 NSM327682:NSX327682 OCI327682:OCT327682 OME327682:OMP327682 OWA327682:OWL327682 PFW327682:PGH327682 PPS327682:PQD327682 PZO327682:PZZ327682 QJK327682:QJV327682 QTG327682:QTR327682 RDC327682:RDN327682 RMY327682:RNJ327682 RWU327682:RXF327682 SGQ327682:SHB327682 SQM327682:SQX327682 TAI327682:TAT327682 TKE327682:TKP327682 TUA327682:TUL327682 UDW327682:UEH327682 UNS327682:UOD327682 UXO327682:UXZ327682 VHK327682:VHV327682 VRG327682:VRR327682 WBC327682:WBN327682 WKY327682:WLJ327682 WUU327682:WVF327682 II393218:IT393218 SE393218:SP393218 ACA393218:ACL393218 ALW393218:AMH393218 AVS393218:AWD393218 BFO393218:BFZ393218 BPK393218:BPV393218 BZG393218:BZR393218 CJC393218:CJN393218 CSY393218:CTJ393218 DCU393218:DDF393218 DMQ393218:DNB393218 DWM393218:DWX393218 EGI393218:EGT393218 EQE393218:EQP393218 FAA393218:FAL393218 FJW393218:FKH393218 FTS393218:FUD393218 GDO393218:GDZ393218 GNK393218:GNV393218 GXG393218:GXR393218 HHC393218:HHN393218 HQY393218:HRJ393218 IAU393218:IBF393218 IKQ393218:ILB393218 IUM393218:IUX393218 JEI393218:JET393218 JOE393218:JOP393218 JYA393218:JYL393218 KHW393218:KIH393218 KRS393218:KSD393218 LBO393218:LBZ393218 LLK393218:LLV393218 LVG393218:LVR393218 MFC393218:MFN393218 MOY393218:MPJ393218 MYU393218:MZF393218 NIQ393218:NJB393218 NSM393218:NSX393218 OCI393218:OCT393218 OME393218:OMP393218 OWA393218:OWL393218 PFW393218:PGH393218 PPS393218:PQD393218 PZO393218:PZZ393218 QJK393218:QJV393218 QTG393218:QTR393218 RDC393218:RDN393218 RMY393218:RNJ393218 RWU393218:RXF393218 SGQ393218:SHB393218 SQM393218:SQX393218 TAI393218:TAT393218 TKE393218:TKP393218 TUA393218:TUL393218 UDW393218:UEH393218 UNS393218:UOD393218 UXO393218:UXZ393218 VHK393218:VHV393218 VRG393218:VRR393218 WBC393218:WBN393218 WKY393218:WLJ393218 WUU393218:WVF393218 II458754:IT458754 SE458754:SP458754 ACA458754:ACL458754 ALW458754:AMH458754 AVS458754:AWD458754 BFO458754:BFZ458754 BPK458754:BPV458754 BZG458754:BZR458754 CJC458754:CJN458754 CSY458754:CTJ458754 DCU458754:DDF458754 DMQ458754:DNB458754 DWM458754:DWX458754 EGI458754:EGT458754 EQE458754:EQP458754 FAA458754:FAL458754 FJW458754:FKH458754 FTS458754:FUD458754 GDO458754:GDZ458754 GNK458754:GNV458754 GXG458754:GXR458754 HHC458754:HHN458754 HQY458754:HRJ458754 IAU458754:IBF458754 IKQ458754:ILB458754 IUM458754:IUX458754 JEI458754:JET458754 JOE458754:JOP458754 JYA458754:JYL458754 KHW458754:KIH458754 KRS458754:KSD458754 LBO458754:LBZ458754 LLK458754:LLV458754 LVG458754:LVR458754 MFC458754:MFN458754 MOY458754:MPJ458754 MYU458754:MZF458754 NIQ458754:NJB458754 NSM458754:NSX458754 OCI458754:OCT458754 OME458754:OMP458754 OWA458754:OWL458754 PFW458754:PGH458754 PPS458754:PQD458754 PZO458754:PZZ458754 QJK458754:QJV458754 QTG458754:QTR458754 RDC458754:RDN458754 RMY458754:RNJ458754 RWU458754:RXF458754 SGQ458754:SHB458754 SQM458754:SQX458754 TAI458754:TAT458754 TKE458754:TKP458754 TUA458754:TUL458754 UDW458754:UEH458754 UNS458754:UOD458754 UXO458754:UXZ458754 VHK458754:VHV458754 VRG458754:VRR458754 WBC458754:WBN458754 WKY458754:WLJ458754 WUU458754:WVF458754 II524290:IT524290 SE524290:SP524290 ACA524290:ACL524290 ALW524290:AMH524290 AVS524290:AWD524290 BFO524290:BFZ524290 BPK524290:BPV524290 BZG524290:BZR524290 CJC524290:CJN524290 CSY524290:CTJ524290 DCU524290:DDF524290 DMQ524290:DNB524290 DWM524290:DWX524290 EGI524290:EGT524290 EQE524290:EQP524290 FAA524290:FAL524290 FJW524290:FKH524290 FTS524290:FUD524290 GDO524290:GDZ524290 GNK524290:GNV524290 GXG524290:GXR524290 HHC524290:HHN524290 HQY524290:HRJ524290 IAU524290:IBF524290 IKQ524290:ILB524290 IUM524290:IUX524290 JEI524290:JET524290 JOE524290:JOP524290 JYA524290:JYL524290 KHW524290:KIH524290 KRS524290:KSD524290 LBO524290:LBZ524290 LLK524290:LLV524290 LVG524290:LVR524290 MFC524290:MFN524290 MOY524290:MPJ524290 MYU524290:MZF524290 NIQ524290:NJB524290 NSM524290:NSX524290 OCI524290:OCT524290 OME524290:OMP524290 OWA524290:OWL524290 PFW524290:PGH524290 PPS524290:PQD524290 PZO524290:PZZ524290 QJK524290:QJV524290 QTG524290:QTR524290 RDC524290:RDN524290 RMY524290:RNJ524290 RWU524290:RXF524290 SGQ524290:SHB524290 SQM524290:SQX524290 TAI524290:TAT524290 TKE524290:TKP524290 TUA524290:TUL524290 UDW524290:UEH524290 UNS524290:UOD524290 UXO524290:UXZ524290 VHK524290:VHV524290 VRG524290:VRR524290 WBC524290:WBN524290 WKY524290:WLJ524290 WUU524290:WVF524290 II589826:IT589826 SE589826:SP589826 ACA589826:ACL589826 ALW589826:AMH589826 AVS589826:AWD589826 BFO589826:BFZ589826 BPK589826:BPV589826 BZG589826:BZR589826 CJC589826:CJN589826 CSY589826:CTJ589826 DCU589826:DDF589826 DMQ589826:DNB589826 DWM589826:DWX589826 EGI589826:EGT589826 EQE589826:EQP589826 FAA589826:FAL589826 FJW589826:FKH589826 FTS589826:FUD589826 GDO589826:GDZ589826 GNK589826:GNV589826 GXG589826:GXR589826 HHC589826:HHN589826 HQY589826:HRJ589826 IAU589826:IBF589826 IKQ589826:ILB589826 IUM589826:IUX589826 JEI589826:JET589826 JOE589826:JOP589826 JYA589826:JYL589826 KHW589826:KIH589826 KRS589826:KSD589826 LBO589826:LBZ589826 LLK589826:LLV589826 LVG589826:LVR589826 MFC589826:MFN589826 MOY589826:MPJ589826 MYU589826:MZF589826 NIQ589826:NJB589826 NSM589826:NSX589826 OCI589826:OCT589826 OME589826:OMP589826 OWA589826:OWL589826 PFW589826:PGH589826 PPS589826:PQD589826 PZO589826:PZZ589826 QJK589826:QJV589826 QTG589826:QTR589826 RDC589826:RDN589826 RMY589826:RNJ589826 RWU589826:RXF589826 SGQ589826:SHB589826 SQM589826:SQX589826 TAI589826:TAT589826 TKE589826:TKP589826 TUA589826:TUL589826 UDW589826:UEH589826 UNS589826:UOD589826 UXO589826:UXZ589826 VHK589826:VHV589826 VRG589826:VRR589826 WBC589826:WBN589826 WKY589826:WLJ589826 WUU589826:WVF589826 II655362:IT655362 SE655362:SP655362 ACA655362:ACL655362 ALW655362:AMH655362 AVS655362:AWD655362 BFO655362:BFZ655362 BPK655362:BPV655362 BZG655362:BZR655362 CJC655362:CJN655362 CSY655362:CTJ655362 DCU655362:DDF655362 DMQ655362:DNB655362 DWM655362:DWX655362 EGI655362:EGT655362 EQE655362:EQP655362 FAA655362:FAL655362 FJW655362:FKH655362 FTS655362:FUD655362 GDO655362:GDZ655362 GNK655362:GNV655362 GXG655362:GXR655362 HHC655362:HHN655362 HQY655362:HRJ655362 IAU655362:IBF655362 IKQ655362:ILB655362 IUM655362:IUX655362 JEI655362:JET655362 JOE655362:JOP655362 JYA655362:JYL655362 KHW655362:KIH655362 KRS655362:KSD655362 LBO655362:LBZ655362 LLK655362:LLV655362 LVG655362:LVR655362 MFC655362:MFN655362 MOY655362:MPJ655362 MYU655362:MZF655362 NIQ655362:NJB655362 NSM655362:NSX655362 OCI655362:OCT655362 OME655362:OMP655362 OWA655362:OWL655362 PFW655362:PGH655362 PPS655362:PQD655362 PZO655362:PZZ655362 QJK655362:QJV655362 QTG655362:QTR655362 RDC655362:RDN655362 RMY655362:RNJ655362 RWU655362:RXF655362 SGQ655362:SHB655362 SQM655362:SQX655362 TAI655362:TAT655362 TKE655362:TKP655362 TUA655362:TUL655362 UDW655362:UEH655362 UNS655362:UOD655362 UXO655362:UXZ655362 VHK655362:VHV655362 VRG655362:VRR655362 WBC655362:WBN655362 WKY655362:WLJ655362 WUU655362:WVF655362 II720898:IT720898 SE720898:SP720898 ACA720898:ACL720898 ALW720898:AMH720898 AVS720898:AWD720898 BFO720898:BFZ720898 BPK720898:BPV720898 BZG720898:BZR720898 CJC720898:CJN720898 CSY720898:CTJ720898 DCU720898:DDF720898 DMQ720898:DNB720898 DWM720898:DWX720898 EGI720898:EGT720898 EQE720898:EQP720898 FAA720898:FAL720898 FJW720898:FKH720898 FTS720898:FUD720898 GDO720898:GDZ720898 GNK720898:GNV720898 GXG720898:GXR720898 HHC720898:HHN720898 HQY720898:HRJ720898 IAU720898:IBF720898 IKQ720898:ILB720898 IUM720898:IUX720898 JEI720898:JET720898 JOE720898:JOP720898 JYA720898:JYL720898 KHW720898:KIH720898 KRS720898:KSD720898 LBO720898:LBZ720898 LLK720898:LLV720898 LVG720898:LVR720898 MFC720898:MFN720898 MOY720898:MPJ720898 MYU720898:MZF720898 NIQ720898:NJB720898 NSM720898:NSX720898 OCI720898:OCT720898 OME720898:OMP720898 OWA720898:OWL720898 PFW720898:PGH720898 PPS720898:PQD720898 PZO720898:PZZ720898 QJK720898:QJV720898 QTG720898:QTR720898 RDC720898:RDN720898 RMY720898:RNJ720898 RWU720898:RXF720898 SGQ720898:SHB720898 SQM720898:SQX720898 TAI720898:TAT720898 TKE720898:TKP720898 TUA720898:TUL720898 UDW720898:UEH720898 UNS720898:UOD720898 UXO720898:UXZ720898 VHK720898:VHV720898 VRG720898:VRR720898 WBC720898:WBN720898 WKY720898:WLJ720898 WUU720898:WVF720898 II786434:IT786434 SE786434:SP786434 ACA786434:ACL786434 ALW786434:AMH786434 AVS786434:AWD786434 BFO786434:BFZ786434 BPK786434:BPV786434 BZG786434:BZR786434 CJC786434:CJN786434 CSY786434:CTJ786434 DCU786434:DDF786434 DMQ786434:DNB786434 DWM786434:DWX786434 EGI786434:EGT786434 EQE786434:EQP786434 FAA786434:FAL786434 FJW786434:FKH786434 FTS786434:FUD786434 GDO786434:GDZ786434 GNK786434:GNV786434 GXG786434:GXR786434 HHC786434:HHN786434 HQY786434:HRJ786434 IAU786434:IBF786434 IKQ786434:ILB786434 IUM786434:IUX786434 JEI786434:JET786434 JOE786434:JOP786434 JYA786434:JYL786434 KHW786434:KIH786434 KRS786434:KSD786434 LBO786434:LBZ786434 LLK786434:LLV786434 LVG786434:LVR786434 MFC786434:MFN786434 MOY786434:MPJ786434 MYU786434:MZF786434 NIQ786434:NJB786434 NSM786434:NSX786434 OCI786434:OCT786434 OME786434:OMP786434 OWA786434:OWL786434 PFW786434:PGH786434 PPS786434:PQD786434 PZO786434:PZZ786434 QJK786434:QJV786434 QTG786434:QTR786434 RDC786434:RDN786434 RMY786434:RNJ786434 RWU786434:RXF786434 SGQ786434:SHB786434 SQM786434:SQX786434 TAI786434:TAT786434 TKE786434:TKP786434 TUA786434:TUL786434 UDW786434:UEH786434 UNS786434:UOD786434 UXO786434:UXZ786434 VHK786434:VHV786434 VRG786434:VRR786434 WBC786434:WBN786434 WKY786434:WLJ786434 WUU786434:WVF786434 II851970:IT851970 SE851970:SP851970 ACA851970:ACL851970 ALW851970:AMH851970 AVS851970:AWD851970 BFO851970:BFZ851970 BPK851970:BPV851970 BZG851970:BZR851970 CJC851970:CJN851970 CSY851970:CTJ851970 DCU851970:DDF851970 DMQ851970:DNB851970 DWM851970:DWX851970 EGI851970:EGT851970 EQE851970:EQP851970 FAA851970:FAL851970 FJW851970:FKH851970 FTS851970:FUD851970 GDO851970:GDZ851970 GNK851970:GNV851970 GXG851970:GXR851970 HHC851970:HHN851970 HQY851970:HRJ851970 IAU851970:IBF851970 IKQ851970:ILB851970 IUM851970:IUX851970 JEI851970:JET851970 JOE851970:JOP851970 JYA851970:JYL851970 KHW851970:KIH851970 KRS851970:KSD851970 LBO851970:LBZ851970 LLK851970:LLV851970 LVG851970:LVR851970 MFC851970:MFN851970 MOY851970:MPJ851970 MYU851970:MZF851970 NIQ851970:NJB851970 NSM851970:NSX851970 OCI851970:OCT851970 OME851970:OMP851970 OWA851970:OWL851970 PFW851970:PGH851970 PPS851970:PQD851970 PZO851970:PZZ851970 QJK851970:QJV851970 QTG851970:QTR851970 RDC851970:RDN851970 RMY851970:RNJ851970 RWU851970:RXF851970 SGQ851970:SHB851970 SQM851970:SQX851970 TAI851970:TAT851970 TKE851970:TKP851970 TUA851970:TUL851970 UDW851970:UEH851970 UNS851970:UOD851970 UXO851970:UXZ851970 VHK851970:VHV851970 VRG851970:VRR851970 WBC851970:WBN851970 WKY851970:WLJ851970 WUU851970:WVF851970 II917506:IT917506 SE917506:SP917506 ACA917506:ACL917506 ALW917506:AMH917506 AVS917506:AWD917506 BFO917506:BFZ917506 BPK917506:BPV917506 BZG917506:BZR917506 CJC917506:CJN917506 CSY917506:CTJ917506 DCU917506:DDF917506 DMQ917506:DNB917506 DWM917506:DWX917506 EGI917506:EGT917506 EQE917506:EQP917506 FAA917506:FAL917506 FJW917506:FKH917506 FTS917506:FUD917506 GDO917506:GDZ917506 GNK917506:GNV917506 GXG917506:GXR917506 HHC917506:HHN917506 HQY917506:HRJ917506 IAU917506:IBF917506 IKQ917506:ILB917506 IUM917506:IUX917506 JEI917506:JET917506 JOE917506:JOP917506 JYA917506:JYL917506 KHW917506:KIH917506 KRS917506:KSD917506 LBO917506:LBZ917506 LLK917506:LLV917506 LVG917506:LVR917506 MFC917506:MFN917506 MOY917506:MPJ917506 MYU917506:MZF917506 NIQ917506:NJB917506 NSM917506:NSX917506 OCI917506:OCT917506 OME917506:OMP917506 OWA917506:OWL917506 PFW917506:PGH917506 PPS917506:PQD917506 PZO917506:PZZ917506 QJK917506:QJV917506 QTG917506:QTR917506 RDC917506:RDN917506 RMY917506:RNJ917506 RWU917506:RXF917506 SGQ917506:SHB917506 SQM917506:SQX917506 TAI917506:TAT917506 TKE917506:TKP917506 TUA917506:TUL917506 UDW917506:UEH917506 UNS917506:UOD917506 UXO917506:UXZ917506 VHK917506:VHV917506 VRG917506:VRR917506 WBC917506:WBN917506 WKY917506:WLJ917506 WUU917506:WVF917506 II983042:IT983042 SE983042:SP983042 ACA983042:ACL983042 ALW983042:AMH983042 AVS983042:AWD983042 BFO983042:BFZ983042 BPK983042:BPV983042 BZG983042:BZR983042 CJC983042:CJN983042 CSY983042:CTJ983042 DCU983042:DDF983042 DMQ983042:DNB983042 DWM983042:DWX983042 EGI983042:EGT983042 EQE983042:EQP983042 FAA983042:FAL983042 FJW983042:FKH983042 FTS983042:FUD983042 GDO983042:GDZ983042 GNK983042:GNV983042 GXG983042:GXR983042 HHC983042:HHN983042 HQY983042:HRJ983042 IAU983042:IBF983042 IKQ983042:ILB983042 IUM983042:IUX983042 JEI983042:JET983042 JOE983042:JOP983042 JYA983042:JYL983042 KHW983042:KIH983042 KRS983042:KSD983042 LBO983042:LBZ983042 LLK983042:LLV983042 LVG983042:LVR983042 MFC983042:MFN983042 MOY983042:MPJ983042 MYU983042:MZF983042 NIQ983042:NJB983042 NSM983042:NSX983042 OCI983042:OCT983042 OME983042:OMP983042 OWA983042:OWL983042 PFW983042:PGH983042 PPS983042:PQD983042 PZO983042:PZZ983042 QJK983042:QJV983042 QTG983042:QTR983042 RDC983042:RDN983042 RMY983042:RNJ983042 RWU983042:RXF983042 SGQ983042:SHB983042 SQM983042:SQX983042 TAI983042:TAT983042 TKE983042:TKP983042 TUA983042:TUL983042 UDW983042:UEH983042 UNS983042:UOD983042 UXO983042:UXZ983042 VHK983042:VHV983042 VRG983042:VRR983042 WBC983042:WBN983042 WKY983042:WLJ983042 WUU983042:WVF983042 HI65589:HT65589 RE65589:RP65589 ABA65589:ABL65589 AKW65589:ALH65589 AUS65589:AVD65589 BEO65589:BEZ65589 BOK65589:BOV65589 BYG65589:BYR65589 CIC65589:CIN65589 CRY65589:CSJ65589 DBU65589:DCF65589 DLQ65589:DMB65589 DVM65589:DVX65589 EFI65589:EFT65589 EPE65589:EPP65589 EZA65589:EZL65589 FIW65589:FJH65589 FSS65589:FTD65589 GCO65589:GCZ65589 GMK65589:GMV65589 GWG65589:GWR65589 HGC65589:HGN65589 HPY65589:HQJ65589 HZU65589:IAF65589 IJQ65589:IKB65589 ITM65589:ITX65589 JDI65589:JDT65589 JNE65589:JNP65589 JXA65589:JXL65589 KGW65589:KHH65589 KQS65589:KRD65589 LAO65589:LAZ65589 LKK65589:LKV65589 LUG65589:LUR65589 MEC65589:MEN65589 MNY65589:MOJ65589 MXU65589:MYF65589 NHQ65589:NIB65589 NRM65589:NRX65589 OBI65589:OBT65589 OLE65589:OLP65589 OVA65589:OVL65589 PEW65589:PFH65589 POS65589:PPD65589 PYO65589:PYZ65589 QIK65589:QIV65589 QSG65589:QSR65589 RCC65589:RCN65589 RLY65589:RMJ65589 RVU65589:RWF65589 SFQ65589:SGB65589 SPM65589:SPX65589 SZI65589:SZT65589 TJE65589:TJP65589 TTA65589:TTL65589 UCW65589:UDH65589 UMS65589:UND65589 UWO65589:UWZ65589 VGK65589:VGV65589 VQG65589:VQR65589 WAC65589:WAN65589 WJY65589:WKJ65589 WTU65589:WUF65589 HI131125:HT131125 RE131125:RP131125 ABA131125:ABL131125 AKW131125:ALH131125 AUS131125:AVD131125 BEO131125:BEZ131125 BOK131125:BOV131125 BYG131125:BYR131125 CIC131125:CIN131125 CRY131125:CSJ131125 DBU131125:DCF131125 DLQ131125:DMB131125 DVM131125:DVX131125 EFI131125:EFT131125 EPE131125:EPP131125 EZA131125:EZL131125 FIW131125:FJH131125 FSS131125:FTD131125 GCO131125:GCZ131125 GMK131125:GMV131125 GWG131125:GWR131125 HGC131125:HGN131125 HPY131125:HQJ131125 HZU131125:IAF131125 IJQ131125:IKB131125 ITM131125:ITX131125 JDI131125:JDT131125 JNE131125:JNP131125 JXA131125:JXL131125 KGW131125:KHH131125 KQS131125:KRD131125 LAO131125:LAZ131125 LKK131125:LKV131125 LUG131125:LUR131125 MEC131125:MEN131125 MNY131125:MOJ131125 MXU131125:MYF131125 NHQ131125:NIB131125 NRM131125:NRX131125 OBI131125:OBT131125 OLE131125:OLP131125 OVA131125:OVL131125 PEW131125:PFH131125 POS131125:PPD131125 PYO131125:PYZ131125 QIK131125:QIV131125 QSG131125:QSR131125 RCC131125:RCN131125 RLY131125:RMJ131125 RVU131125:RWF131125 SFQ131125:SGB131125 SPM131125:SPX131125 SZI131125:SZT131125 TJE131125:TJP131125 TTA131125:TTL131125 UCW131125:UDH131125 UMS131125:UND131125 UWO131125:UWZ131125 VGK131125:VGV131125 VQG131125:VQR131125 WAC131125:WAN131125 WJY131125:WKJ131125 WTU131125:WUF131125 HI196661:HT196661 RE196661:RP196661 ABA196661:ABL196661 AKW196661:ALH196661 AUS196661:AVD196661 BEO196661:BEZ196661 BOK196661:BOV196661 BYG196661:BYR196661 CIC196661:CIN196661 CRY196661:CSJ196661 DBU196661:DCF196661 DLQ196661:DMB196661 DVM196661:DVX196661 EFI196661:EFT196661 EPE196661:EPP196661 EZA196661:EZL196661 FIW196661:FJH196661 FSS196661:FTD196661 GCO196661:GCZ196661 GMK196661:GMV196661 GWG196661:GWR196661 HGC196661:HGN196661 HPY196661:HQJ196661 HZU196661:IAF196661 IJQ196661:IKB196661 ITM196661:ITX196661 JDI196661:JDT196661 JNE196661:JNP196661 JXA196661:JXL196661 KGW196661:KHH196661 KQS196661:KRD196661 LAO196661:LAZ196661 LKK196661:LKV196661 LUG196661:LUR196661 MEC196661:MEN196661 MNY196661:MOJ196661 MXU196661:MYF196661 NHQ196661:NIB196661 NRM196661:NRX196661 OBI196661:OBT196661 OLE196661:OLP196661 OVA196661:OVL196661 PEW196661:PFH196661 POS196661:PPD196661 PYO196661:PYZ196661 QIK196661:QIV196661 QSG196661:QSR196661 RCC196661:RCN196661 RLY196661:RMJ196661 RVU196661:RWF196661 SFQ196661:SGB196661 SPM196661:SPX196661 SZI196661:SZT196661 TJE196661:TJP196661 TTA196661:TTL196661 UCW196661:UDH196661 UMS196661:UND196661 UWO196661:UWZ196661 VGK196661:VGV196661 VQG196661:VQR196661 WAC196661:WAN196661 WJY196661:WKJ196661 WTU196661:WUF196661 HI262197:HT262197 RE262197:RP262197 ABA262197:ABL262197 AKW262197:ALH262197 AUS262197:AVD262197 BEO262197:BEZ262197 BOK262197:BOV262197 BYG262197:BYR262197 CIC262197:CIN262197 CRY262197:CSJ262197 DBU262197:DCF262197 DLQ262197:DMB262197 DVM262197:DVX262197 EFI262197:EFT262197 EPE262197:EPP262197 EZA262197:EZL262197 FIW262197:FJH262197 FSS262197:FTD262197 GCO262197:GCZ262197 GMK262197:GMV262197 GWG262197:GWR262197 HGC262197:HGN262197 HPY262197:HQJ262197 HZU262197:IAF262197 IJQ262197:IKB262197 ITM262197:ITX262197 JDI262197:JDT262197 JNE262197:JNP262197 JXA262197:JXL262197 KGW262197:KHH262197 KQS262197:KRD262197 LAO262197:LAZ262197 LKK262197:LKV262197 LUG262197:LUR262197 MEC262197:MEN262197 MNY262197:MOJ262197 MXU262197:MYF262197 NHQ262197:NIB262197 NRM262197:NRX262197 OBI262197:OBT262197 OLE262197:OLP262197 OVA262197:OVL262197 PEW262197:PFH262197 POS262197:PPD262197 PYO262197:PYZ262197 QIK262197:QIV262197 QSG262197:QSR262197 RCC262197:RCN262197 RLY262197:RMJ262197 RVU262197:RWF262197 SFQ262197:SGB262197 SPM262197:SPX262197 SZI262197:SZT262197 TJE262197:TJP262197 TTA262197:TTL262197 UCW262197:UDH262197 UMS262197:UND262197 UWO262197:UWZ262197 VGK262197:VGV262197 VQG262197:VQR262197 WAC262197:WAN262197 WJY262197:WKJ262197 WTU262197:WUF262197 HI327733:HT327733 RE327733:RP327733 ABA327733:ABL327733 AKW327733:ALH327733 AUS327733:AVD327733 BEO327733:BEZ327733 BOK327733:BOV327733 BYG327733:BYR327733 CIC327733:CIN327733 CRY327733:CSJ327733 DBU327733:DCF327733 DLQ327733:DMB327733 DVM327733:DVX327733 EFI327733:EFT327733 EPE327733:EPP327733 EZA327733:EZL327733 FIW327733:FJH327733 FSS327733:FTD327733 GCO327733:GCZ327733 GMK327733:GMV327733 GWG327733:GWR327733 HGC327733:HGN327733 HPY327733:HQJ327733 HZU327733:IAF327733 IJQ327733:IKB327733 ITM327733:ITX327733 JDI327733:JDT327733 JNE327733:JNP327733 JXA327733:JXL327733 KGW327733:KHH327733 KQS327733:KRD327733 LAO327733:LAZ327733 LKK327733:LKV327733 LUG327733:LUR327733 MEC327733:MEN327733 MNY327733:MOJ327733 MXU327733:MYF327733 NHQ327733:NIB327733 NRM327733:NRX327733 OBI327733:OBT327733 OLE327733:OLP327733 OVA327733:OVL327733 PEW327733:PFH327733 POS327733:PPD327733 PYO327733:PYZ327733 QIK327733:QIV327733 QSG327733:QSR327733 RCC327733:RCN327733 RLY327733:RMJ327733 RVU327733:RWF327733 SFQ327733:SGB327733 SPM327733:SPX327733 SZI327733:SZT327733 TJE327733:TJP327733 TTA327733:TTL327733 UCW327733:UDH327733 UMS327733:UND327733 UWO327733:UWZ327733 VGK327733:VGV327733 VQG327733:VQR327733 WAC327733:WAN327733 WJY327733:WKJ327733 WTU327733:WUF327733 HI393269:HT393269 RE393269:RP393269 ABA393269:ABL393269 AKW393269:ALH393269 AUS393269:AVD393269 BEO393269:BEZ393269 BOK393269:BOV393269 BYG393269:BYR393269 CIC393269:CIN393269 CRY393269:CSJ393269 DBU393269:DCF393269 DLQ393269:DMB393269 DVM393269:DVX393269 EFI393269:EFT393269 EPE393269:EPP393269 EZA393269:EZL393269 FIW393269:FJH393269 FSS393269:FTD393269 GCO393269:GCZ393269 GMK393269:GMV393269 GWG393269:GWR393269 HGC393269:HGN393269 HPY393269:HQJ393269 HZU393269:IAF393269 IJQ393269:IKB393269 ITM393269:ITX393269 JDI393269:JDT393269 JNE393269:JNP393269 JXA393269:JXL393269 KGW393269:KHH393269 KQS393269:KRD393269 LAO393269:LAZ393269 LKK393269:LKV393269 LUG393269:LUR393269 MEC393269:MEN393269 MNY393269:MOJ393269 MXU393269:MYF393269 NHQ393269:NIB393269 NRM393269:NRX393269 OBI393269:OBT393269 OLE393269:OLP393269 OVA393269:OVL393269 PEW393269:PFH393269 POS393269:PPD393269 PYO393269:PYZ393269 QIK393269:QIV393269 QSG393269:QSR393269 RCC393269:RCN393269 RLY393269:RMJ393269 RVU393269:RWF393269 SFQ393269:SGB393269 SPM393269:SPX393269 SZI393269:SZT393269 TJE393269:TJP393269 TTA393269:TTL393269 UCW393269:UDH393269 UMS393269:UND393269 UWO393269:UWZ393269 VGK393269:VGV393269 VQG393269:VQR393269 WAC393269:WAN393269 WJY393269:WKJ393269 WTU393269:WUF393269 HI458805:HT458805 RE458805:RP458805 ABA458805:ABL458805 AKW458805:ALH458805 AUS458805:AVD458805 BEO458805:BEZ458805 BOK458805:BOV458805 BYG458805:BYR458805 CIC458805:CIN458805 CRY458805:CSJ458805 DBU458805:DCF458805 DLQ458805:DMB458805 DVM458805:DVX458805 EFI458805:EFT458805 EPE458805:EPP458805 EZA458805:EZL458805 FIW458805:FJH458805 FSS458805:FTD458805 GCO458805:GCZ458805 GMK458805:GMV458805 GWG458805:GWR458805 HGC458805:HGN458805 HPY458805:HQJ458805 HZU458805:IAF458805 IJQ458805:IKB458805 ITM458805:ITX458805 JDI458805:JDT458805 JNE458805:JNP458805 JXA458805:JXL458805 KGW458805:KHH458805 KQS458805:KRD458805 LAO458805:LAZ458805 LKK458805:LKV458805 LUG458805:LUR458805 MEC458805:MEN458805 MNY458805:MOJ458805 MXU458805:MYF458805 NHQ458805:NIB458805 NRM458805:NRX458805 OBI458805:OBT458805 OLE458805:OLP458805 OVA458805:OVL458805 PEW458805:PFH458805 POS458805:PPD458805 PYO458805:PYZ458805 QIK458805:QIV458805 QSG458805:QSR458805 RCC458805:RCN458805 RLY458805:RMJ458805 RVU458805:RWF458805 SFQ458805:SGB458805 SPM458805:SPX458805 SZI458805:SZT458805 TJE458805:TJP458805 TTA458805:TTL458805 UCW458805:UDH458805 UMS458805:UND458805 UWO458805:UWZ458805 VGK458805:VGV458805 VQG458805:VQR458805 WAC458805:WAN458805 WJY458805:WKJ458805 WTU458805:WUF458805 HI524341:HT524341 RE524341:RP524341 ABA524341:ABL524341 AKW524341:ALH524341 AUS524341:AVD524341 BEO524341:BEZ524341 BOK524341:BOV524341 BYG524341:BYR524341 CIC524341:CIN524341 CRY524341:CSJ524341 DBU524341:DCF524341 DLQ524341:DMB524341 DVM524341:DVX524341 EFI524341:EFT524341 EPE524341:EPP524341 EZA524341:EZL524341 FIW524341:FJH524341 FSS524341:FTD524341 GCO524341:GCZ524341 GMK524341:GMV524341 GWG524341:GWR524341 HGC524341:HGN524341 HPY524341:HQJ524341 HZU524341:IAF524341 IJQ524341:IKB524341 ITM524341:ITX524341 JDI524341:JDT524341 JNE524341:JNP524341 JXA524341:JXL524341 KGW524341:KHH524341 KQS524341:KRD524341 LAO524341:LAZ524341 LKK524341:LKV524341 LUG524341:LUR524341 MEC524341:MEN524341 MNY524341:MOJ524341 MXU524341:MYF524341 NHQ524341:NIB524341 NRM524341:NRX524341 OBI524341:OBT524341 OLE524341:OLP524341 OVA524341:OVL524341 PEW524341:PFH524341 POS524341:PPD524341 PYO524341:PYZ524341 QIK524341:QIV524341 QSG524341:QSR524341 RCC524341:RCN524341 RLY524341:RMJ524341 RVU524341:RWF524341 SFQ524341:SGB524341 SPM524341:SPX524341 SZI524341:SZT524341 TJE524341:TJP524341 TTA524341:TTL524341 UCW524341:UDH524341 UMS524341:UND524341 UWO524341:UWZ524341 VGK524341:VGV524341 VQG524341:VQR524341 WAC524341:WAN524341 WJY524341:WKJ524341 WTU524341:WUF524341 HI589877:HT589877 RE589877:RP589877 ABA589877:ABL589877 AKW589877:ALH589877 AUS589877:AVD589877 BEO589877:BEZ589877 BOK589877:BOV589877 BYG589877:BYR589877 CIC589877:CIN589877 CRY589877:CSJ589877 DBU589877:DCF589877 DLQ589877:DMB589877 DVM589877:DVX589877 EFI589877:EFT589877 EPE589877:EPP589877 EZA589877:EZL589877 FIW589877:FJH589877 FSS589877:FTD589877 GCO589877:GCZ589877 GMK589877:GMV589877 GWG589877:GWR589877 HGC589877:HGN589877 HPY589877:HQJ589877 HZU589877:IAF589877 IJQ589877:IKB589877 ITM589877:ITX589877 JDI589877:JDT589877 JNE589877:JNP589877 JXA589877:JXL589877 KGW589877:KHH589877 KQS589877:KRD589877 LAO589877:LAZ589877 LKK589877:LKV589877 LUG589877:LUR589877 MEC589877:MEN589877 MNY589877:MOJ589877 MXU589877:MYF589877 NHQ589877:NIB589877 NRM589877:NRX589877 OBI589877:OBT589877 OLE589877:OLP589877 OVA589877:OVL589877 PEW589877:PFH589877 POS589877:PPD589877 PYO589877:PYZ589877 QIK589877:QIV589877 QSG589877:QSR589877 RCC589877:RCN589877 RLY589877:RMJ589877 RVU589877:RWF589877 SFQ589877:SGB589877 SPM589877:SPX589877 SZI589877:SZT589877 TJE589877:TJP589877 TTA589877:TTL589877 UCW589877:UDH589877 UMS589877:UND589877 UWO589877:UWZ589877 VGK589877:VGV589877 VQG589877:VQR589877 WAC589877:WAN589877 WJY589877:WKJ589877 WTU589877:WUF589877 HI655413:HT655413 RE655413:RP655413 ABA655413:ABL655413 AKW655413:ALH655413 AUS655413:AVD655413 BEO655413:BEZ655413 BOK655413:BOV655413 BYG655413:BYR655413 CIC655413:CIN655413 CRY655413:CSJ655413 DBU655413:DCF655413 DLQ655413:DMB655413 DVM655413:DVX655413 EFI655413:EFT655413 EPE655413:EPP655413 EZA655413:EZL655413 FIW655413:FJH655413 FSS655413:FTD655413 GCO655413:GCZ655413 GMK655413:GMV655413 GWG655413:GWR655413 HGC655413:HGN655413 HPY655413:HQJ655413 HZU655413:IAF655413 IJQ655413:IKB655413 ITM655413:ITX655413 JDI655413:JDT655413 JNE655413:JNP655413 JXA655413:JXL655413 KGW655413:KHH655413 KQS655413:KRD655413 LAO655413:LAZ655413 LKK655413:LKV655413 LUG655413:LUR655413 MEC655413:MEN655413 MNY655413:MOJ655413 MXU655413:MYF655413 NHQ655413:NIB655413 NRM655413:NRX655413 OBI655413:OBT655413 OLE655413:OLP655413 OVA655413:OVL655413 PEW655413:PFH655413 POS655413:PPD655413 PYO655413:PYZ655413 QIK655413:QIV655413 QSG655413:QSR655413 RCC655413:RCN655413 RLY655413:RMJ655413 RVU655413:RWF655413 SFQ655413:SGB655413 SPM655413:SPX655413 SZI655413:SZT655413 TJE655413:TJP655413 TTA655413:TTL655413 UCW655413:UDH655413 UMS655413:UND655413 UWO655413:UWZ655413 VGK655413:VGV655413 VQG655413:VQR655413 WAC655413:WAN655413 WJY655413:WKJ655413 WTU655413:WUF655413 HI720949:HT720949 RE720949:RP720949 ABA720949:ABL720949 AKW720949:ALH720949 AUS720949:AVD720949 BEO720949:BEZ720949 BOK720949:BOV720949 BYG720949:BYR720949 CIC720949:CIN720949 CRY720949:CSJ720949 DBU720949:DCF720949 DLQ720949:DMB720949 DVM720949:DVX720949 EFI720949:EFT720949 EPE720949:EPP720949 EZA720949:EZL720949 FIW720949:FJH720949 FSS720949:FTD720949 GCO720949:GCZ720949 GMK720949:GMV720949 GWG720949:GWR720949 HGC720949:HGN720949 HPY720949:HQJ720949 HZU720949:IAF720949 IJQ720949:IKB720949 ITM720949:ITX720949 JDI720949:JDT720949 JNE720949:JNP720949 JXA720949:JXL720949 KGW720949:KHH720949 KQS720949:KRD720949 LAO720949:LAZ720949 LKK720949:LKV720949 LUG720949:LUR720949 MEC720949:MEN720949 MNY720949:MOJ720949 MXU720949:MYF720949 NHQ720949:NIB720949 NRM720949:NRX720949 OBI720949:OBT720949 OLE720949:OLP720949 OVA720949:OVL720949 PEW720949:PFH720949 POS720949:PPD720949 PYO720949:PYZ720949 QIK720949:QIV720949 QSG720949:QSR720949 RCC720949:RCN720949 RLY720949:RMJ720949 RVU720949:RWF720949 SFQ720949:SGB720949 SPM720949:SPX720949 SZI720949:SZT720949 TJE720949:TJP720949 TTA720949:TTL720949 UCW720949:UDH720949 UMS720949:UND720949 UWO720949:UWZ720949 VGK720949:VGV720949 VQG720949:VQR720949 WAC720949:WAN720949 WJY720949:WKJ720949 WTU720949:WUF720949 HI786485:HT786485 RE786485:RP786485 ABA786485:ABL786485 AKW786485:ALH786485 AUS786485:AVD786485 BEO786485:BEZ786485 BOK786485:BOV786485 BYG786485:BYR786485 CIC786485:CIN786485 CRY786485:CSJ786485 DBU786485:DCF786485 DLQ786485:DMB786485 DVM786485:DVX786485 EFI786485:EFT786485 EPE786485:EPP786485 EZA786485:EZL786485 FIW786485:FJH786485 FSS786485:FTD786485 GCO786485:GCZ786485 GMK786485:GMV786485 GWG786485:GWR786485 HGC786485:HGN786485 HPY786485:HQJ786485 HZU786485:IAF786485 IJQ786485:IKB786485 ITM786485:ITX786485 JDI786485:JDT786485 JNE786485:JNP786485 JXA786485:JXL786485 KGW786485:KHH786485 KQS786485:KRD786485 LAO786485:LAZ786485 LKK786485:LKV786485 LUG786485:LUR786485 MEC786485:MEN786485 MNY786485:MOJ786485 MXU786485:MYF786485 NHQ786485:NIB786485 NRM786485:NRX786485 OBI786485:OBT786485 OLE786485:OLP786485 OVA786485:OVL786485 PEW786485:PFH786485 POS786485:PPD786485 PYO786485:PYZ786485 QIK786485:QIV786485 QSG786485:QSR786485 RCC786485:RCN786485 RLY786485:RMJ786485 RVU786485:RWF786485 SFQ786485:SGB786485 SPM786485:SPX786485 SZI786485:SZT786485 TJE786485:TJP786485 TTA786485:TTL786485 UCW786485:UDH786485 UMS786485:UND786485 UWO786485:UWZ786485 VGK786485:VGV786485 VQG786485:VQR786485 WAC786485:WAN786485 WJY786485:WKJ786485 WTU786485:WUF786485 HI852021:HT852021 RE852021:RP852021 ABA852021:ABL852021 AKW852021:ALH852021 AUS852021:AVD852021 BEO852021:BEZ852021 BOK852021:BOV852021 BYG852021:BYR852021 CIC852021:CIN852021 CRY852021:CSJ852021 DBU852021:DCF852021 DLQ852021:DMB852021 DVM852021:DVX852021 EFI852021:EFT852021 EPE852021:EPP852021 EZA852021:EZL852021 FIW852021:FJH852021 FSS852021:FTD852021 GCO852021:GCZ852021 GMK852021:GMV852021 GWG852021:GWR852021 HGC852021:HGN852021 HPY852021:HQJ852021 HZU852021:IAF852021 IJQ852021:IKB852021 ITM852021:ITX852021 JDI852021:JDT852021 JNE852021:JNP852021 JXA852021:JXL852021 KGW852021:KHH852021 KQS852021:KRD852021 LAO852021:LAZ852021 LKK852021:LKV852021 LUG852021:LUR852021 MEC852021:MEN852021 MNY852021:MOJ852021 MXU852021:MYF852021 NHQ852021:NIB852021 NRM852021:NRX852021 OBI852021:OBT852021 OLE852021:OLP852021 OVA852021:OVL852021 PEW852021:PFH852021 POS852021:PPD852021 PYO852021:PYZ852021 QIK852021:QIV852021 QSG852021:QSR852021 RCC852021:RCN852021 RLY852021:RMJ852021 RVU852021:RWF852021 SFQ852021:SGB852021 SPM852021:SPX852021 SZI852021:SZT852021 TJE852021:TJP852021 TTA852021:TTL852021 UCW852021:UDH852021 UMS852021:UND852021 UWO852021:UWZ852021 VGK852021:VGV852021 VQG852021:VQR852021 WAC852021:WAN852021 WJY852021:WKJ852021 WTU852021:WUF852021 HI917557:HT917557 RE917557:RP917557 ABA917557:ABL917557 AKW917557:ALH917557 AUS917557:AVD917557 BEO917557:BEZ917557 BOK917557:BOV917557 BYG917557:BYR917557 CIC917557:CIN917557 CRY917557:CSJ917557 DBU917557:DCF917557 DLQ917557:DMB917557 DVM917557:DVX917557 EFI917557:EFT917557 EPE917557:EPP917557 EZA917557:EZL917557 FIW917557:FJH917557 FSS917557:FTD917557 GCO917557:GCZ917557 GMK917557:GMV917557 GWG917557:GWR917557 HGC917557:HGN917557 HPY917557:HQJ917557 HZU917557:IAF917557 IJQ917557:IKB917557 ITM917557:ITX917557 JDI917557:JDT917557 JNE917557:JNP917557 JXA917557:JXL917557 KGW917557:KHH917557 KQS917557:KRD917557 LAO917557:LAZ917557 LKK917557:LKV917557 LUG917557:LUR917557 MEC917557:MEN917557 MNY917557:MOJ917557 MXU917557:MYF917557 NHQ917557:NIB917557 NRM917557:NRX917557 OBI917557:OBT917557 OLE917557:OLP917557 OVA917557:OVL917557 PEW917557:PFH917557 POS917557:PPD917557 PYO917557:PYZ917557 QIK917557:QIV917557 QSG917557:QSR917557 RCC917557:RCN917557 RLY917557:RMJ917557 RVU917557:RWF917557 SFQ917557:SGB917557 SPM917557:SPX917557 SZI917557:SZT917557 TJE917557:TJP917557 TTA917557:TTL917557 UCW917557:UDH917557 UMS917557:UND917557 UWO917557:UWZ917557 VGK917557:VGV917557 VQG917557:VQR917557 WAC917557:WAN917557 WJY917557:WKJ917557 WTU917557:WUF917557 HI983093:HT983093 RE983093:RP983093 ABA983093:ABL983093 AKW983093:ALH983093 AUS983093:AVD983093 BEO983093:BEZ983093 BOK983093:BOV983093 BYG983093:BYR983093 CIC983093:CIN983093 CRY983093:CSJ983093 DBU983093:DCF983093 DLQ983093:DMB983093 DVM983093:DVX983093 EFI983093:EFT983093 EPE983093:EPP983093 EZA983093:EZL983093 FIW983093:FJH983093 FSS983093:FTD983093 GCO983093:GCZ983093 GMK983093:GMV983093 GWG983093:GWR983093 HGC983093:HGN983093 HPY983093:HQJ983093 HZU983093:IAF983093 IJQ983093:IKB983093 ITM983093:ITX983093 JDI983093:JDT983093 JNE983093:JNP983093 JXA983093:JXL983093 KGW983093:KHH983093 KQS983093:KRD983093 LAO983093:LAZ983093 LKK983093:LKV983093 LUG983093:LUR983093 MEC983093:MEN983093 MNY983093:MOJ983093 MXU983093:MYF983093 NHQ983093:NIB983093 NRM983093:NRX983093 OBI983093:OBT983093 OLE983093:OLP983093 OVA983093:OVL983093 PEW983093:PFH983093 POS983093:PPD983093 PYO983093:PYZ983093 QIK983093:QIV983093 QSG983093:QSR983093 RCC983093:RCN983093 RLY983093:RMJ983093 RVU983093:RWF983093 SFQ983093:SGB983093 SPM983093:SPX983093 SZI983093:SZT983093 TJE983093:TJP983093 TTA983093:TTL983093 UCW983093:UDH983093 UMS983093:UND983093 UWO983093:UWZ983093 VGK983093:VGV983093 VQG983093:VQR983093 WAC983093:WAN983093 WJY983093:WKJ983093 WTU983093:WUF983093 IV65589:JG65589 SR65589:TC65589 ACN65589:ACY65589 AMJ65589:AMU65589 AWF65589:AWQ65589 BGB65589:BGM65589 BPX65589:BQI65589 BZT65589:CAE65589 CJP65589:CKA65589 CTL65589:CTW65589 DDH65589:DDS65589 DND65589:DNO65589 DWZ65589:DXK65589 EGV65589:EHG65589 EQR65589:ERC65589 FAN65589:FAY65589 FKJ65589:FKU65589 FUF65589:FUQ65589 GEB65589:GEM65589 GNX65589:GOI65589 GXT65589:GYE65589 HHP65589:HIA65589 HRL65589:HRW65589 IBH65589:IBS65589 ILD65589:ILO65589 IUZ65589:IVK65589 JEV65589:JFG65589 JOR65589:JPC65589 JYN65589:JYY65589 KIJ65589:KIU65589 KSF65589:KSQ65589 LCB65589:LCM65589 LLX65589:LMI65589 LVT65589:LWE65589 MFP65589:MGA65589 MPL65589:MPW65589 MZH65589:MZS65589 NJD65589:NJO65589 NSZ65589:NTK65589 OCV65589:ODG65589 OMR65589:ONC65589 OWN65589:OWY65589 PGJ65589:PGU65589 PQF65589:PQQ65589 QAB65589:QAM65589 QJX65589:QKI65589 QTT65589:QUE65589 RDP65589:REA65589 RNL65589:RNW65589 RXH65589:RXS65589 SHD65589:SHO65589 SQZ65589:SRK65589 TAV65589:TBG65589 TKR65589:TLC65589 TUN65589:TUY65589 UEJ65589:UEU65589 UOF65589:UOQ65589 UYB65589:UYM65589 VHX65589:VII65589 VRT65589:VSE65589 WBP65589:WCA65589 WLL65589:WLW65589 WVH65589:WVS65589 IV131125:JG131125 SR131125:TC131125 ACN131125:ACY131125 AMJ131125:AMU131125 AWF131125:AWQ131125 BGB131125:BGM131125 BPX131125:BQI131125 BZT131125:CAE131125 CJP131125:CKA131125 CTL131125:CTW131125 DDH131125:DDS131125 DND131125:DNO131125 DWZ131125:DXK131125 EGV131125:EHG131125 EQR131125:ERC131125 FAN131125:FAY131125 FKJ131125:FKU131125 FUF131125:FUQ131125 GEB131125:GEM131125 GNX131125:GOI131125 GXT131125:GYE131125 HHP131125:HIA131125 HRL131125:HRW131125 IBH131125:IBS131125 ILD131125:ILO131125 IUZ131125:IVK131125 JEV131125:JFG131125 JOR131125:JPC131125 JYN131125:JYY131125 KIJ131125:KIU131125 KSF131125:KSQ131125 LCB131125:LCM131125 LLX131125:LMI131125 LVT131125:LWE131125 MFP131125:MGA131125 MPL131125:MPW131125 MZH131125:MZS131125 NJD131125:NJO131125 NSZ131125:NTK131125 OCV131125:ODG131125 OMR131125:ONC131125 OWN131125:OWY131125 PGJ131125:PGU131125 PQF131125:PQQ131125 QAB131125:QAM131125 QJX131125:QKI131125 QTT131125:QUE131125 RDP131125:REA131125 RNL131125:RNW131125 RXH131125:RXS131125 SHD131125:SHO131125 SQZ131125:SRK131125 TAV131125:TBG131125 TKR131125:TLC131125 TUN131125:TUY131125 UEJ131125:UEU131125 UOF131125:UOQ131125 UYB131125:UYM131125 VHX131125:VII131125 VRT131125:VSE131125 WBP131125:WCA131125 WLL131125:WLW131125 WVH131125:WVS131125 IV196661:JG196661 SR196661:TC196661 ACN196661:ACY196661 AMJ196661:AMU196661 AWF196661:AWQ196661 BGB196661:BGM196661 BPX196661:BQI196661 BZT196661:CAE196661 CJP196661:CKA196661 CTL196661:CTW196661 DDH196661:DDS196661 DND196661:DNO196661 DWZ196661:DXK196661 EGV196661:EHG196661 EQR196661:ERC196661 FAN196661:FAY196661 FKJ196661:FKU196661 FUF196661:FUQ196661 GEB196661:GEM196661 GNX196661:GOI196661 GXT196661:GYE196661 HHP196661:HIA196661 HRL196661:HRW196661 IBH196661:IBS196661 ILD196661:ILO196661 IUZ196661:IVK196661 JEV196661:JFG196661 JOR196661:JPC196661 JYN196661:JYY196661 KIJ196661:KIU196661 KSF196661:KSQ196661 LCB196661:LCM196661 LLX196661:LMI196661 LVT196661:LWE196661 MFP196661:MGA196661 MPL196661:MPW196661 MZH196661:MZS196661 NJD196661:NJO196661 NSZ196661:NTK196661 OCV196661:ODG196661 OMR196661:ONC196661 OWN196661:OWY196661 PGJ196661:PGU196661 PQF196661:PQQ196661 QAB196661:QAM196661 QJX196661:QKI196661 QTT196661:QUE196661 RDP196661:REA196661 RNL196661:RNW196661 RXH196661:RXS196661 SHD196661:SHO196661 SQZ196661:SRK196661 TAV196661:TBG196661 TKR196661:TLC196661 TUN196661:TUY196661 UEJ196661:UEU196661 UOF196661:UOQ196661 UYB196661:UYM196661 VHX196661:VII196661 VRT196661:VSE196661 WBP196661:WCA196661 WLL196661:WLW196661 WVH196661:WVS196661 IV262197:JG262197 SR262197:TC262197 ACN262197:ACY262197 AMJ262197:AMU262197 AWF262197:AWQ262197 BGB262197:BGM262197 BPX262197:BQI262197 BZT262197:CAE262197 CJP262197:CKA262197 CTL262197:CTW262197 DDH262197:DDS262197 DND262197:DNO262197 DWZ262197:DXK262197 EGV262197:EHG262197 EQR262197:ERC262197 FAN262197:FAY262197 FKJ262197:FKU262197 FUF262197:FUQ262197 GEB262197:GEM262197 GNX262197:GOI262197 GXT262197:GYE262197 HHP262197:HIA262197 HRL262197:HRW262197 IBH262197:IBS262197 ILD262197:ILO262197 IUZ262197:IVK262197 JEV262197:JFG262197 JOR262197:JPC262197 JYN262197:JYY262197 KIJ262197:KIU262197 KSF262197:KSQ262197 LCB262197:LCM262197 LLX262197:LMI262197 LVT262197:LWE262197 MFP262197:MGA262197 MPL262197:MPW262197 MZH262197:MZS262197 NJD262197:NJO262197 NSZ262197:NTK262197 OCV262197:ODG262197 OMR262197:ONC262197 OWN262197:OWY262197 PGJ262197:PGU262197 PQF262197:PQQ262197 QAB262197:QAM262197 QJX262197:QKI262197 QTT262197:QUE262197 RDP262197:REA262197 RNL262197:RNW262197 RXH262197:RXS262197 SHD262197:SHO262197 SQZ262197:SRK262197 TAV262197:TBG262197 TKR262197:TLC262197 TUN262197:TUY262197 UEJ262197:UEU262197 UOF262197:UOQ262197 UYB262197:UYM262197 VHX262197:VII262197 VRT262197:VSE262197 WBP262197:WCA262197 WLL262197:WLW262197 WVH262197:WVS262197 IV327733:JG327733 SR327733:TC327733 ACN327733:ACY327733 AMJ327733:AMU327733 AWF327733:AWQ327733 BGB327733:BGM327733 BPX327733:BQI327733 BZT327733:CAE327733 CJP327733:CKA327733 CTL327733:CTW327733 DDH327733:DDS327733 DND327733:DNO327733 DWZ327733:DXK327733 EGV327733:EHG327733 EQR327733:ERC327733 FAN327733:FAY327733 FKJ327733:FKU327733 FUF327733:FUQ327733 GEB327733:GEM327733 GNX327733:GOI327733 GXT327733:GYE327733 HHP327733:HIA327733 HRL327733:HRW327733 IBH327733:IBS327733 ILD327733:ILO327733 IUZ327733:IVK327733 JEV327733:JFG327733 JOR327733:JPC327733 JYN327733:JYY327733 KIJ327733:KIU327733 KSF327733:KSQ327733 LCB327733:LCM327733 LLX327733:LMI327733 LVT327733:LWE327733 MFP327733:MGA327733 MPL327733:MPW327733 MZH327733:MZS327733 NJD327733:NJO327733 NSZ327733:NTK327733 OCV327733:ODG327733 OMR327733:ONC327733 OWN327733:OWY327733 PGJ327733:PGU327733 PQF327733:PQQ327733 QAB327733:QAM327733 QJX327733:QKI327733 QTT327733:QUE327733 RDP327733:REA327733 RNL327733:RNW327733 RXH327733:RXS327733 SHD327733:SHO327733 SQZ327733:SRK327733 TAV327733:TBG327733 TKR327733:TLC327733 TUN327733:TUY327733 UEJ327733:UEU327733 UOF327733:UOQ327733 UYB327733:UYM327733 VHX327733:VII327733 VRT327733:VSE327733 WBP327733:WCA327733 WLL327733:WLW327733 WVH327733:WVS327733 IV393269:JG393269 SR393269:TC393269 ACN393269:ACY393269 AMJ393269:AMU393269 AWF393269:AWQ393269 BGB393269:BGM393269 BPX393269:BQI393269 BZT393269:CAE393269 CJP393269:CKA393269 CTL393269:CTW393269 DDH393269:DDS393269 DND393269:DNO393269 DWZ393269:DXK393269 EGV393269:EHG393269 EQR393269:ERC393269 FAN393269:FAY393269 FKJ393269:FKU393269 FUF393269:FUQ393269 GEB393269:GEM393269 GNX393269:GOI393269 GXT393269:GYE393269 HHP393269:HIA393269 HRL393269:HRW393269 IBH393269:IBS393269 ILD393269:ILO393269 IUZ393269:IVK393269 JEV393269:JFG393269 JOR393269:JPC393269 JYN393269:JYY393269 KIJ393269:KIU393269 KSF393269:KSQ393269 LCB393269:LCM393269 LLX393269:LMI393269 LVT393269:LWE393269 MFP393269:MGA393269 MPL393269:MPW393269 MZH393269:MZS393269 NJD393269:NJO393269 NSZ393269:NTK393269 OCV393269:ODG393269 OMR393269:ONC393269 OWN393269:OWY393269 PGJ393269:PGU393269 PQF393269:PQQ393269 QAB393269:QAM393269 QJX393269:QKI393269 QTT393269:QUE393269 RDP393269:REA393269 RNL393269:RNW393269 RXH393269:RXS393269 SHD393269:SHO393269 SQZ393269:SRK393269 TAV393269:TBG393269 TKR393269:TLC393269 TUN393269:TUY393269 UEJ393269:UEU393269 UOF393269:UOQ393269 UYB393269:UYM393269 VHX393269:VII393269 VRT393269:VSE393269 WBP393269:WCA393269 WLL393269:WLW393269 WVH393269:WVS393269 IV458805:JG458805 SR458805:TC458805 ACN458805:ACY458805 AMJ458805:AMU458805 AWF458805:AWQ458805 BGB458805:BGM458805 BPX458805:BQI458805 BZT458805:CAE458805 CJP458805:CKA458805 CTL458805:CTW458805 DDH458805:DDS458805 DND458805:DNO458805 DWZ458805:DXK458805 EGV458805:EHG458805 EQR458805:ERC458805 FAN458805:FAY458805 FKJ458805:FKU458805 FUF458805:FUQ458805 GEB458805:GEM458805 GNX458805:GOI458805 GXT458805:GYE458805 HHP458805:HIA458805 HRL458805:HRW458805 IBH458805:IBS458805 ILD458805:ILO458805 IUZ458805:IVK458805 JEV458805:JFG458805 JOR458805:JPC458805 JYN458805:JYY458805 KIJ458805:KIU458805 KSF458805:KSQ458805 LCB458805:LCM458805 LLX458805:LMI458805 LVT458805:LWE458805 MFP458805:MGA458805 MPL458805:MPW458805 MZH458805:MZS458805 NJD458805:NJO458805 NSZ458805:NTK458805 OCV458805:ODG458805 OMR458805:ONC458805 OWN458805:OWY458805 PGJ458805:PGU458805 PQF458805:PQQ458805 QAB458805:QAM458805 QJX458805:QKI458805 QTT458805:QUE458805 RDP458805:REA458805 RNL458805:RNW458805 RXH458805:RXS458805 SHD458805:SHO458805 SQZ458805:SRK458805 TAV458805:TBG458805 TKR458805:TLC458805 TUN458805:TUY458805 UEJ458805:UEU458805 UOF458805:UOQ458805 UYB458805:UYM458805 VHX458805:VII458805 VRT458805:VSE458805 WBP458805:WCA458805 WLL458805:WLW458805 WVH458805:WVS458805 IV524341:JG524341 SR524341:TC524341 ACN524341:ACY524341 AMJ524341:AMU524341 AWF524341:AWQ524341 BGB524341:BGM524341 BPX524341:BQI524341 BZT524341:CAE524341 CJP524341:CKA524341 CTL524341:CTW524341 DDH524341:DDS524341 DND524341:DNO524341 DWZ524341:DXK524341 EGV524341:EHG524341 EQR524341:ERC524341 FAN524341:FAY524341 FKJ524341:FKU524341 FUF524341:FUQ524341 GEB524341:GEM524341 GNX524341:GOI524341 GXT524341:GYE524341 HHP524341:HIA524341 HRL524341:HRW524341 IBH524341:IBS524341 ILD524341:ILO524341 IUZ524341:IVK524341 JEV524341:JFG524341 JOR524341:JPC524341 JYN524341:JYY524341 KIJ524341:KIU524341 KSF524341:KSQ524341 LCB524341:LCM524341 LLX524341:LMI524341 LVT524341:LWE524341 MFP524341:MGA524341 MPL524341:MPW524341 MZH524341:MZS524341 NJD524341:NJO524341 NSZ524341:NTK524341 OCV524341:ODG524341 OMR524341:ONC524341 OWN524341:OWY524341 PGJ524341:PGU524341 PQF524341:PQQ524341 QAB524341:QAM524341 QJX524341:QKI524341 QTT524341:QUE524341 RDP524341:REA524341 RNL524341:RNW524341 RXH524341:RXS524341 SHD524341:SHO524341 SQZ524341:SRK524341 TAV524341:TBG524341 TKR524341:TLC524341 TUN524341:TUY524341 UEJ524341:UEU524341 UOF524341:UOQ524341 UYB524341:UYM524341 VHX524341:VII524341 VRT524341:VSE524341 WBP524341:WCA524341 WLL524341:WLW524341 WVH524341:WVS524341 IV589877:JG589877 SR589877:TC589877 ACN589877:ACY589877 AMJ589877:AMU589877 AWF589877:AWQ589877 BGB589877:BGM589877 BPX589877:BQI589877 BZT589877:CAE589877 CJP589877:CKA589877 CTL589877:CTW589877 DDH589877:DDS589877 DND589877:DNO589877 DWZ589877:DXK589877 EGV589877:EHG589877 EQR589877:ERC589877 FAN589877:FAY589877 FKJ589877:FKU589877 FUF589877:FUQ589877 GEB589877:GEM589877 GNX589877:GOI589877 GXT589877:GYE589877 HHP589877:HIA589877 HRL589877:HRW589877 IBH589877:IBS589877 ILD589877:ILO589877 IUZ589877:IVK589877 JEV589877:JFG589877 JOR589877:JPC589877 JYN589877:JYY589877 KIJ589877:KIU589877 KSF589877:KSQ589877 LCB589877:LCM589877 LLX589877:LMI589877 LVT589877:LWE589877 MFP589877:MGA589877 MPL589877:MPW589877 MZH589877:MZS589877 NJD589877:NJO589877 NSZ589877:NTK589877 OCV589877:ODG589877 OMR589877:ONC589877 OWN589877:OWY589877 PGJ589877:PGU589877 PQF589877:PQQ589877 QAB589877:QAM589877 QJX589877:QKI589877 QTT589877:QUE589877 RDP589877:REA589877 RNL589877:RNW589877 RXH589877:RXS589877 SHD589877:SHO589877 SQZ589877:SRK589877 TAV589877:TBG589877 TKR589877:TLC589877 TUN589877:TUY589877 UEJ589877:UEU589877 UOF589877:UOQ589877 UYB589877:UYM589877 VHX589877:VII589877 VRT589877:VSE589877 WBP589877:WCA589877 WLL589877:WLW589877 WVH589877:WVS589877 IV655413:JG655413 SR655413:TC655413 ACN655413:ACY655413 AMJ655413:AMU655413 AWF655413:AWQ655413 BGB655413:BGM655413 BPX655413:BQI655413 BZT655413:CAE655413 CJP655413:CKA655413 CTL655413:CTW655413 DDH655413:DDS655413 DND655413:DNO655413 DWZ655413:DXK655413 EGV655413:EHG655413 EQR655413:ERC655413 FAN655413:FAY655413 FKJ655413:FKU655413 FUF655413:FUQ655413 GEB655413:GEM655413 GNX655413:GOI655413 GXT655413:GYE655413 HHP655413:HIA655413 HRL655413:HRW655413 IBH655413:IBS655413 ILD655413:ILO655413 IUZ655413:IVK655413 JEV655413:JFG655413 JOR655413:JPC655413 JYN655413:JYY655413 KIJ655413:KIU655413 KSF655413:KSQ655413 LCB655413:LCM655413 LLX655413:LMI655413 LVT655413:LWE655413 MFP655413:MGA655413 MPL655413:MPW655413 MZH655413:MZS655413 NJD655413:NJO655413 NSZ655413:NTK655413 OCV655413:ODG655413 OMR655413:ONC655413 OWN655413:OWY655413 PGJ655413:PGU655413 PQF655413:PQQ655413 QAB655413:QAM655413 QJX655413:QKI655413 QTT655413:QUE655413 RDP655413:REA655413 RNL655413:RNW655413 RXH655413:RXS655413 SHD655413:SHO655413 SQZ655413:SRK655413 TAV655413:TBG655413 TKR655413:TLC655413 TUN655413:TUY655413 UEJ655413:UEU655413 UOF655413:UOQ655413 UYB655413:UYM655413 VHX655413:VII655413 VRT655413:VSE655413 WBP655413:WCA655413 WLL655413:WLW655413 WVH655413:WVS655413 IV720949:JG720949 SR720949:TC720949 ACN720949:ACY720949 AMJ720949:AMU720949 AWF720949:AWQ720949 BGB720949:BGM720949 BPX720949:BQI720949 BZT720949:CAE720949 CJP720949:CKA720949 CTL720949:CTW720949 DDH720949:DDS720949 DND720949:DNO720949 DWZ720949:DXK720949 EGV720949:EHG720949 EQR720949:ERC720949 FAN720949:FAY720949 FKJ720949:FKU720949 FUF720949:FUQ720949 GEB720949:GEM720949 GNX720949:GOI720949 GXT720949:GYE720949 HHP720949:HIA720949 HRL720949:HRW720949 IBH720949:IBS720949 ILD720949:ILO720949 IUZ720949:IVK720949 JEV720949:JFG720949 JOR720949:JPC720949 JYN720949:JYY720949 KIJ720949:KIU720949 KSF720949:KSQ720949 LCB720949:LCM720949 LLX720949:LMI720949 LVT720949:LWE720949 MFP720949:MGA720949 MPL720949:MPW720949 MZH720949:MZS720949 NJD720949:NJO720949 NSZ720949:NTK720949 OCV720949:ODG720949 OMR720949:ONC720949 OWN720949:OWY720949 PGJ720949:PGU720949 PQF720949:PQQ720949 QAB720949:QAM720949 QJX720949:QKI720949 QTT720949:QUE720949 RDP720949:REA720949 RNL720949:RNW720949 RXH720949:RXS720949 SHD720949:SHO720949 SQZ720949:SRK720949 TAV720949:TBG720949 TKR720949:TLC720949 TUN720949:TUY720949 UEJ720949:UEU720949 UOF720949:UOQ720949 UYB720949:UYM720949 VHX720949:VII720949 VRT720949:VSE720949 WBP720949:WCA720949 WLL720949:WLW720949 WVH720949:WVS720949 IV786485:JG786485 SR786485:TC786485 ACN786485:ACY786485 AMJ786485:AMU786485 AWF786485:AWQ786485 BGB786485:BGM786485 BPX786485:BQI786485 BZT786485:CAE786485 CJP786485:CKA786485 CTL786485:CTW786485 DDH786485:DDS786485 DND786485:DNO786485 DWZ786485:DXK786485 EGV786485:EHG786485 EQR786485:ERC786485 FAN786485:FAY786485 FKJ786485:FKU786485 FUF786485:FUQ786485 GEB786485:GEM786485 GNX786485:GOI786485 GXT786485:GYE786485 HHP786485:HIA786485 HRL786485:HRW786485 IBH786485:IBS786485 ILD786485:ILO786485 IUZ786485:IVK786485 JEV786485:JFG786485 JOR786485:JPC786485 JYN786485:JYY786485 KIJ786485:KIU786485 KSF786485:KSQ786485 LCB786485:LCM786485 LLX786485:LMI786485 LVT786485:LWE786485 MFP786485:MGA786485 MPL786485:MPW786485 MZH786485:MZS786485 NJD786485:NJO786485 NSZ786485:NTK786485 OCV786485:ODG786485 OMR786485:ONC786485 OWN786485:OWY786485 PGJ786485:PGU786485 PQF786485:PQQ786485 QAB786485:QAM786485 QJX786485:QKI786485 QTT786485:QUE786485 RDP786485:REA786485 RNL786485:RNW786485 RXH786485:RXS786485 SHD786485:SHO786485 SQZ786485:SRK786485 TAV786485:TBG786485 TKR786485:TLC786485 TUN786485:TUY786485 UEJ786485:UEU786485 UOF786485:UOQ786485 UYB786485:UYM786485 VHX786485:VII786485 VRT786485:VSE786485 WBP786485:WCA786485 WLL786485:WLW786485 WVH786485:WVS786485 IV852021:JG852021 SR852021:TC852021 ACN852021:ACY852021 AMJ852021:AMU852021 AWF852021:AWQ852021 BGB852021:BGM852021 BPX852021:BQI852021 BZT852021:CAE852021 CJP852021:CKA852021 CTL852021:CTW852021 DDH852021:DDS852021 DND852021:DNO852021 DWZ852021:DXK852021 EGV852021:EHG852021 EQR852021:ERC852021 FAN852021:FAY852021 FKJ852021:FKU852021 FUF852021:FUQ852021 GEB852021:GEM852021 GNX852021:GOI852021 GXT852021:GYE852021 HHP852021:HIA852021 HRL852021:HRW852021 IBH852021:IBS852021 ILD852021:ILO852021 IUZ852021:IVK852021 JEV852021:JFG852021 JOR852021:JPC852021 JYN852021:JYY852021 KIJ852021:KIU852021 KSF852021:KSQ852021 LCB852021:LCM852021 LLX852021:LMI852021 LVT852021:LWE852021 MFP852021:MGA852021 MPL852021:MPW852021 MZH852021:MZS852021 NJD852021:NJO852021 NSZ852021:NTK852021 OCV852021:ODG852021 OMR852021:ONC852021 OWN852021:OWY852021 PGJ852021:PGU852021 PQF852021:PQQ852021 QAB852021:QAM852021 QJX852021:QKI852021 QTT852021:QUE852021 RDP852021:REA852021 RNL852021:RNW852021 RXH852021:RXS852021 SHD852021:SHO852021 SQZ852021:SRK852021 TAV852021:TBG852021 TKR852021:TLC852021 TUN852021:TUY852021 UEJ852021:UEU852021 UOF852021:UOQ852021 UYB852021:UYM852021 VHX852021:VII852021 VRT852021:VSE852021 WBP852021:WCA852021 WLL852021:WLW852021 WVH852021:WVS852021 IV917557:JG917557 SR917557:TC917557 ACN917557:ACY917557 AMJ917557:AMU917557 AWF917557:AWQ917557 BGB917557:BGM917557 BPX917557:BQI917557 BZT917557:CAE917557 CJP917557:CKA917557 CTL917557:CTW917557 DDH917557:DDS917557 DND917557:DNO917557 DWZ917557:DXK917557 EGV917557:EHG917557 EQR917557:ERC917557 FAN917557:FAY917557 FKJ917557:FKU917557 FUF917557:FUQ917557 GEB917557:GEM917557 GNX917557:GOI917557 GXT917557:GYE917557 HHP917557:HIA917557 HRL917557:HRW917557 IBH917557:IBS917557 ILD917557:ILO917557 IUZ917557:IVK917557 JEV917557:JFG917557 JOR917557:JPC917557 JYN917557:JYY917557 KIJ917557:KIU917557 KSF917557:KSQ917557 LCB917557:LCM917557 LLX917557:LMI917557 LVT917557:LWE917557 MFP917557:MGA917557 MPL917557:MPW917557 MZH917557:MZS917557 NJD917557:NJO917557 NSZ917557:NTK917557 OCV917557:ODG917557 OMR917557:ONC917557 OWN917557:OWY917557 PGJ917557:PGU917557 PQF917557:PQQ917557 QAB917557:QAM917557 QJX917557:QKI917557 QTT917557:QUE917557 RDP917557:REA917557 RNL917557:RNW917557 RXH917557:RXS917557 SHD917557:SHO917557 SQZ917557:SRK917557 TAV917557:TBG917557 TKR917557:TLC917557 TUN917557:TUY917557 UEJ917557:UEU917557 UOF917557:UOQ917557 UYB917557:UYM917557 VHX917557:VII917557 VRT917557:VSE917557 WBP917557:WCA917557 WLL917557:WLW917557 WVH917557:WVS917557 IV983093:JG983093 SR983093:TC983093 ACN983093:ACY983093 AMJ983093:AMU983093 AWF983093:AWQ983093 BGB983093:BGM983093 BPX983093:BQI983093 BZT983093:CAE983093 CJP983093:CKA983093 CTL983093:CTW983093 DDH983093:DDS983093 DND983093:DNO983093 DWZ983093:DXK983093 EGV983093:EHG983093 EQR983093:ERC983093 FAN983093:FAY983093 FKJ983093:FKU983093 FUF983093:FUQ983093 GEB983093:GEM983093 GNX983093:GOI983093 GXT983093:GYE983093 HHP983093:HIA983093 HRL983093:HRW983093 IBH983093:IBS983093 ILD983093:ILO983093 IUZ983093:IVK983093 JEV983093:JFG983093 JOR983093:JPC983093 JYN983093:JYY983093 KIJ983093:KIU983093 KSF983093:KSQ983093 LCB983093:LCM983093 LLX983093:LMI983093 LVT983093:LWE983093 MFP983093:MGA983093 MPL983093:MPW983093 MZH983093:MZS983093 NJD983093:NJO983093 NSZ983093:NTK983093 OCV983093:ODG983093 OMR983093:ONC983093 OWN983093:OWY983093 PGJ983093:PGU983093 PQF983093:PQQ983093 QAB983093:QAM983093 QJX983093:QKI983093 QTT983093:QUE983093 RDP983093:REA983093 RNL983093:RNW983093 RXH983093:RXS983093 SHD983093:SHO983093 SQZ983093:SRK983093 TAV983093:TBG983093 TKR983093:TLC983093 TUN983093:TUY983093 UEJ983093:UEU983093 UOF983093:UOQ983093 UYB983093:UYM983093 VHX983093:VII983093 VRT983093:VSE983093 WBP983093:WCA983093 WLL983093:WLW983093 WVH983093:WVS983093 HV65589:IG65589 RR65589:SC65589 ABN65589:ABY65589 ALJ65589:ALU65589 AVF65589:AVQ65589 BFB65589:BFM65589 BOX65589:BPI65589 BYT65589:BZE65589 CIP65589:CJA65589 CSL65589:CSW65589 DCH65589:DCS65589 DMD65589:DMO65589 DVZ65589:DWK65589 EFV65589:EGG65589 EPR65589:EQC65589 EZN65589:EZY65589 FJJ65589:FJU65589 FTF65589:FTQ65589 GDB65589:GDM65589 GMX65589:GNI65589 GWT65589:GXE65589 HGP65589:HHA65589 HQL65589:HQW65589 IAH65589:IAS65589 IKD65589:IKO65589 ITZ65589:IUK65589 JDV65589:JEG65589 JNR65589:JOC65589 JXN65589:JXY65589 KHJ65589:KHU65589 KRF65589:KRQ65589 LBB65589:LBM65589 LKX65589:LLI65589 LUT65589:LVE65589 MEP65589:MFA65589 MOL65589:MOW65589 MYH65589:MYS65589 NID65589:NIO65589 NRZ65589:NSK65589 OBV65589:OCG65589 OLR65589:OMC65589 OVN65589:OVY65589 PFJ65589:PFU65589 PPF65589:PPQ65589 PZB65589:PZM65589 QIX65589:QJI65589 QST65589:QTE65589 RCP65589:RDA65589 RML65589:RMW65589 RWH65589:RWS65589 SGD65589:SGO65589 SPZ65589:SQK65589 SZV65589:TAG65589 TJR65589:TKC65589 TTN65589:TTY65589 UDJ65589:UDU65589 UNF65589:UNQ65589 UXB65589:UXM65589 VGX65589:VHI65589 VQT65589:VRE65589 WAP65589:WBA65589 WKL65589:WKW65589 WUH65589:WUS65589 HV131125:IG131125 RR131125:SC131125 ABN131125:ABY131125 ALJ131125:ALU131125 AVF131125:AVQ131125 BFB131125:BFM131125 BOX131125:BPI131125 BYT131125:BZE131125 CIP131125:CJA131125 CSL131125:CSW131125 DCH131125:DCS131125 DMD131125:DMO131125 DVZ131125:DWK131125 EFV131125:EGG131125 EPR131125:EQC131125 EZN131125:EZY131125 FJJ131125:FJU131125 FTF131125:FTQ131125 GDB131125:GDM131125 GMX131125:GNI131125 GWT131125:GXE131125 HGP131125:HHA131125 HQL131125:HQW131125 IAH131125:IAS131125 IKD131125:IKO131125 ITZ131125:IUK131125 JDV131125:JEG131125 JNR131125:JOC131125 JXN131125:JXY131125 KHJ131125:KHU131125 KRF131125:KRQ131125 LBB131125:LBM131125 LKX131125:LLI131125 LUT131125:LVE131125 MEP131125:MFA131125 MOL131125:MOW131125 MYH131125:MYS131125 NID131125:NIO131125 NRZ131125:NSK131125 OBV131125:OCG131125 OLR131125:OMC131125 OVN131125:OVY131125 PFJ131125:PFU131125 PPF131125:PPQ131125 PZB131125:PZM131125 QIX131125:QJI131125 QST131125:QTE131125 RCP131125:RDA131125 RML131125:RMW131125 RWH131125:RWS131125 SGD131125:SGO131125 SPZ131125:SQK131125 SZV131125:TAG131125 TJR131125:TKC131125 TTN131125:TTY131125 UDJ131125:UDU131125 UNF131125:UNQ131125 UXB131125:UXM131125 VGX131125:VHI131125 VQT131125:VRE131125 WAP131125:WBA131125 WKL131125:WKW131125 WUH131125:WUS131125 HV196661:IG196661 RR196661:SC196661 ABN196661:ABY196661 ALJ196661:ALU196661 AVF196661:AVQ196661 BFB196661:BFM196661 BOX196661:BPI196661 BYT196661:BZE196661 CIP196661:CJA196661 CSL196661:CSW196661 DCH196661:DCS196661 DMD196661:DMO196661 DVZ196661:DWK196661 EFV196661:EGG196661 EPR196661:EQC196661 EZN196661:EZY196661 FJJ196661:FJU196661 FTF196661:FTQ196661 GDB196661:GDM196661 GMX196661:GNI196661 GWT196661:GXE196661 HGP196661:HHA196661 HQL196661:HQW196661 IAH196661:IAS196661 IKD196661:IKO196661 ITZ196661:IUK196661 JDV196661:JEG196661 JNR196661:JOC196661 JXN196661:JXY196661 KHJ196661:KHU196661 KRF196661:KRQ196661 LBB196661:LBM196661 LKX196661:LLI196661 LUT196661:LVE196661 MEP196661:MFA196661 MOL196661:MOW196661 MYH196661:MYS196661 NID196661:NIO196661 NRZ196661:NSK196661 OBV196661:OCG196661 OLR196661:OMC196661 OVN196661:OVY196661 PFJ196661:PFU196661 PPF196661:PPQ196661 PZB196661:PZM196661 QIX196661:QJI196661 QST196661:QTE196661 RCP196661:RDA196661 RML196661:RMW196661 RWH196661:RWS196661 SGD196661:SGO196661 SPZ196661:SQK196661 SZV196661:TAG196661 TJR196661:TKC196661 TTN196661:TTY196661 UDJ196661:UDU196661 UNF196661:UNQ196661 UXB196661:UXM196661 VGX196661:VHI196661 VQT196661:VRE196661 WAP196661:WBA196661 WKL196661:WKW196661 WUH196661:WUS196661 HV262197:IG262197 RR262197:SC262197 ABN262197:ABY262197 ALJ262197:ALU262197 AVF262197:AVQ262197 BFB262197:BFM262197 BOX262197:BPI262197 BYT262197:BZE262197 CIP262197:CJA262197 CSL262197:CSW262197 DCH262197:DCS262197 DMD262197:DMO262197 DVZ262197:DWK262197 EFV262197:EGG262197 EPR262197:EQC262197 EZN262197:EZY262197 FJJ262197:FJU262197 FTF262197:FTQ262197 GDB262197:GDM262197 GMX262197:GNI262197 GWT262197:GXE262197 HGP262197:HHA262197 HQL262197:HQW262197 IAH262197:IAS262197 IKD262197:IKO262197 ITZ262197:IUK262197 JDV262197:JEG262197 JNR262197:JOC262197 JXN262197:JXY262197 KHJ262197:KHU262197 KRF262197:KRQ262197 LBB262197:LBM262197 LKX262197:LLI262197 LUT262197:LVE262197 MEP262197:MFA262197 MOL262197:MOW262197 MYH262197:MYS262197 NID262197:NIO262197 NRZ262197:NSK262197 OBV262197:OCG262197 OLR262197:OMC262197 OVN262197:OVY262197 PFJ262197:PFU262197 PPF262197:PPQ262197 PZB262197:PZM262197 QIX262197:QJI262197 QST262197:QTE262197 RCP262197:RDA262197 RML262197:RMW262197 RWH262197:RWS262197 SGD262197:SGO262197 SPZ262197:SQK262197 SZV262197:TAG262197 TJR262197:TKC262197 TTN262197:TTY262197 UDJ262197:UDU262197 UNF262197:UNQ262197 UXB262197:UXM262197 VGX262197:VHI262197 VQT262197:VRE262197 WAP262197:WBA262197 WKL262197:WKW262197 WUH262197:WUS262197 HV327733:IG327733 RR327733:SC327733 ABN327733:ABY327733 ALJ327733:ALU327733 AVF327733:AVQ327733 BFB327733:BFM327733 BOX327733:BPI327733 BYT327733:BZE327733 CIP327733:CJA327733 CSL327733:CSW327733 DCH327733:DCS327733 DMD327733:DMO327733 DVZ327733:DWK327733 EFV327733:EGG327733 EPR327733:EQC327733 EZN327733:EZY327733 FJJ327733:FJU327733 FTF327733:FTQ327733 GDB327733:GDM327733 GMX327733:GNI327733 GWT327733:GXE327733 HGP327733:HHA327733 HQL327733:HQW327733 IAH327733:IAS327733 IKD327733:IKO327733 ITZ327733:IUK327733 JDV327733:JEG327733 JNR327733:JOC327733 JXN327733:JXY327733 KHJ327733:KHU327733 KRF327733:KRQ327733 LBB327733:LBM327733 LKX327733:LLI327733 LUT327733:LVE327733 MEP327733:MFA327733 MOL327733:MOW327733 MYH327733:MYS327733 NID327733:NIO327733 NRZ327733:NSK327733 OBV327733:OCG327733 OLR327733:OMC327733 OVN327733:OVY327733 PFJ327733:PFU327733 PPF327733:PPQ327733 PZB327733:PZM327733 QIX327733:QJI327733 QST327733:QTE327733 RCP327733:RDA327733 RML327733:RMW327733 RWH327733:RWS327733 SGD327733:SGO327733 SPZ327733:SQK327733 SZV327733:TAG327733 TJR327733:TKC327733 TTN327733:TTY327733 UDJ327733:UDU327733 UNF327733:UNQ327733 UXB327733:UXM327733 VGX327733:VHI327733 VQT327733:VRE327733 WAP327733:WBA327733 WKL327733:WKW327733 WUH327733:WUS327733 HV393269:IG393269 RR393269:SC393269 ABN393269:ABY393269 ALJ393269:ALU393269 AVF393269:AVQ393269 BFB393269:BFM393269 BOX393269:BPI393269 BYT393269:BZE393269 CIP393269:CJA393269 CSL393269:CSW393269 DCH393269:DCS393269 DMD393269:DMO393269 DVZ393269:DWK393269 EFV393269:EGG393269 EPR393269:EQC393269 EZN393269:EZY393269 FJJ393269:FJU393269 FTF393269:FTQ393269 GDB393269:GDM393269 GMX393269:GNI393269 GWT393269:GXE393269 HGP393269:HHA393269 HQL393269:HQW393269 IAH393269:IAS393269 IKD393269:IKO393269 ITZ393269:IUK393269 JDV393269:JEG393269 JNR393269:JOC393269 JXN393269:JXY393269 KHJ393269:KHU393269 KRF393269:KRQ393269 LBB393269:LBM393269 LKX393269:LLI393269 LUT393269:LVE393269 MEP393269:MFA393269 MOL393269:MOW393269 MYH393269:MYS393269 NID393269:NIO393269 NRZ393269:NSK393269 OBV393269:OCG393269 OLR393269:OMC393269 OVN393269:OVY393269 PFJ393269:PFU393269 PPF393269:PPQ393269 PZB393269:PZM393269 QIX393269:QJI393269 QST393269:QTE393269 RCP393269:RDA393269 RML393269:RMW393269 RWH393269:RWS393269 SGD393269:SGO393269 SPZ393269:SQK393269 SZV393269:TAG393269 TJR393269:TKC393269 TTN393269:TTY393269 UDJ393269:UDU393269 UNF393269:UNQ393269 UXB393269:UXM393269 VGX393269:VHI393269 VQT393269:VRE393269 WAP393269:WBA393269 WKL393269:WKW393269 WUH393269:WUS393269 HV458805:IG458805 RR458805:SC458805 ABN458805:ABY458805 ALJ458805:ALU458805 AVF458805:AVQ458805 BFB458805:BFM458805 BOX458805:BPI458805 BYT458805:BZE458805 CIP458805:CJA458805 CSL458805:CSW458805 DCH458805:DCS458805 DMD458805:DMO458805 DVZ458805:DWK458805 EFV458805:EGG458805 EPR458805:EQC458805 EZN458805:EZY458805 FJJ458805:FJU458805 FTF458805:FTQ458805 GDB458805:GDM458805 GMX458805:GNI458805 GWT458805:GXE458805 HGP458805:HHA458805 HQL458805:HQW458805 IAH458805:IAS458805 IKD458805:IKO458805 ITZ458805:IUK458805 JDV458805:JEG458805 JNR458805:JOC458805 JXN458805:JXY458805 KHJ458805:KHU458805 KRF458805:KRQ458805 LBB458805:LBM458805 LKX458805:LLI458805 LUT458805:LVE458805 MEP458805:MFA458805 MOL458805:MOW458805 MYH458805:MYS458805 NID458805:NIO458805 NRZ458805:NSK458805 OBV458805:OCG458805 OLR458805:OMC458805 OVN458805:OVY458805 PFJ458805:PFU458805 PPF458805:PPQ458805 PZB458805:PZM458805 QIX458805:QJI458805 QST458805:QTE458805 RCP458805:RDA458805 RML458805:RMW458805 RWH458805:RWS458805 SGD458805:SGO458805 SPZ458805:SQK458805 SZV458805:TAG458805 TJR458805:TKC458805 TTN458805:TTY458805 UDJ458805:UDU458805 UNF458805:UNQ458805 UXB458805:UXM458805 VGX458805:VHI458805 VQT458805:VRE458805 WAP458805:WBA458805 WKL458805:WKW458805 WUH458805:WUS458805 HV524341:IG524341 RR524341:SC524341 ABN524341:ABY524341 ALJ524341:ALU524341 AVF524341:AVQ524341 BFB524341:BFM524341 BOX524341:BPI524341 BYT524341:BZE524341 CIP524341:CJA524341 CSL524341:CSW524341 DCH524341:DCS524341 DMD524341:DMO524341 DVZ524341:DWK524341 EFV524341:EGG524341 EPR524341:EQC524341 EZN524341:EZY524341 FJJ524341:FJU524341 FTF524341:FTQ524341 GDB524341:GDM524341 GMX524341:GNI524341 GWT524341:GXE524341 HGP524341:HHA524341 HQL524341:HQW524341 IAH524341:IAS524341 IKD524341:IKO524341 ITZ524341:IUK524341 JDV524341:JEG524341 JNR524341:JOC524341 JXN524341:JXY524341 KHJ524341:KHU524341 KRF524341:KRQ524341 LBB524341:LBM524341 LKX524341:LLI524341 LUT524341:LVE524341 MEP524341:MFA524341 MOL524341:MOW524341 MYH524341:MYS524341 NID524341:NIO524341 NRZ524341:NSK524341 OBV524341:OCG524341 OLR524341:OMC524341 OVN524341:OVY524341 PFJ524341:PFU524341 PPF524341:PPQ524341 PZB524341:PZM524341 QIX524341:QJI524341 QST524341:QTE524341 RCP524341:RDA524341 RML524341:RMW524341 RWH524341:RWS524341 SGD524341:SGO524341 SPZ524341:SQK524341 SZV524341:TAG524341 TJR524341:TKC524341 TTN524341:TTY524341 UDJ524341:UDU524341 UNF524341:UNQ524341 UXB524341:UXM524341 VGX524341:VHI524341 VQT524341:VRE524341 WAP524341:WBA524341 WKL524341:WKW524341 WUH524341:WUS524341 HV589877:IG589877 RR589877:SC589877 ABN589877:ABY589877 ALJ589877:ALU589877 AVF589877:AVQ589877 BFB589877:BFM589877 BOX589877:BPI589877 BYT589877:BZE589877 CIP589877:CJA589877 CSL589877:CSW589877 DCH589877:DCS589877 DMD589877:DMO589877 DVZ589877:DWK589877 EFV589877:EGG589877 EPR589877:EQC589877 EZN589877:EZY589877 FJJ589877:FJU589877 FTF589877:FTQ589877 GDB589877:GDM589877 GMX589877:GNI589877 GWT589877:GXE589877 HGP589877:HHA589877 HQL589877:HQW589877 IAH589877:IAS589877 IKD589877:IKO589877 ITZ589877:IUK589877 JDV589877:JEG589877 JNR589877:JOC589877 JXN589877:JXY589877 KHJ589877:KHU589877 KRF589877:KRQ589877 LBB589877:LBM589877 LKX589877:LLI589877 LUT589877:LVE589877 MEP589877:MFA589877 MOL589877:MOW589877 MYH589877:MYS589877 NID589877:NIO589877 NRZ589877:NSK589877 OBV589877:OCG589877 OLR589877:OMC589877 OVN589877:OVY589877 PFJ589877:PFU589877 PPF589877:PPQ589877 PZB589877:PZM589877 QIX589877:QJI589877 QST589877:QTE589877 RCP589877:RDA589877 RML589877:RMW589877 RWH589877:RWS589877 SGD589877:SGO589877 SPZ589877:SQK589877 SZV589877:TAG589877 TJR589877:TKC589877 TTN589877:TTY589877 UDJ589877:UDU589877 UNF589877:UNQ589877 UXB589877:UXM589877 VGX589877:VHI589877 VQT589877:VRE589877 WAP589877:WBA589877 WKL589877:WKW589877 WUH589877:WUS589877 HV655413:IG655413 RR655413:SC655413 ABN655413:ABY655413 ALJ655413:ALU655413 AVF655413:AVQ655413 BFB655413:BFM655413 BOX655413:BPI655413 BYT655413:BZE655413 CIP655413:CJA655413 CSL655413:CSW655413 DCH655413:DCS655413 DMD655413:DMO655413 DVZ655413:DWK655413 EFV655413:EGG655413 EPR655413:EQC655413 EZN655413:EZY655413 FJJ655413:FJU655413 FTF655413:FTQ655413 GDB655413:GDM655413 GMX655413:GNI655413 GWT655413:GXE655413 HGP655413:HHA655413 HQL655413:HQW655413 IAH655413:IAS655413 IKD655413:IKO655413 ITZ655413:IUK655413 JDV655413:JEG655413 JNR655413:JOC655413 JXN655413:JXY655413 KHJ655413:KHU655413 KRF655413:KRQ655413 LBB655413:LBM655413 LKX655413:LLI655413 LUT655413:LVE655413 MEP655413:MFA655413 MOL655413:MOW655413 MYH655413:MYS655413 NID655413:NIO655413 NRZ655413:NSK655413 OBV655413:OCG655413 OLR655413:OMC655413 OVN655413:OVY655413 PFJ655413:PFU655413 PPF655413:PPQ655413 PZB655413:PZM655413 QIX655413:QJI655413 QST655413:QTE655413 RCP655413:RDA655413 RML655413:RMW655413 RWH655413:RWS655413 SGD655413:SGO655413 SPZ655413:SQK655413 SZV655413:TAG655413 TJR655413:TKC655413 TTN655413:TTY655413 UDJ655413:UDU655413 UNF655413:UNQ655413 UXB655413:UXM655413 VGX655413:VHI655413 VQT655413:VRE655413 WAP655413:WBA655413 WKL655413:WKW655413 WUH655413:WUS655413 HV720949:IG720949 RR720949:SC720949 ABN720949:ABY720949 ALJ720949:ALU720949 AVF720949:AVQ720949 BFB720949:BFM720949 BOX720949:BPI720949 BYT720949:BZE720949 CIP720949:CJA720949 CSL720949:CSW720949 DCH720949:DCS720949 DMD720949:DMO720949 DVZ720949:DWK720949 EFV720949:EGG720949 EPR720949:EQC720949 EZN720949:EZY720949 FJJ720949:FJU720949 FTF720949:FTQ720949 GDB720949:GDM720949 GMX720949:GNI720949 GWT720949:GXE720949 HGP720949:HHA720949 HQL720949:HQW720949 IAH720949:IAS720949 IKD720949:IKO720949 ITZ720949:IUK720949 JDV720949:JEG720949 JNR720949:JOC720949 JXN720949:JXY720949 KHJ720949:KHU720949 KRF720949:KRQ720949 LBB720949:LBM720949 LKX720949:LLI720949 LUT720949:LVE720949 MEP720949:MFA720949 MOL720949:MOW720949 MYH720949:MYS720949 NID720949:NIO720949 NRZ720949:NSK720949 OBV720949:OCG720949 OLR720949:OMC720949 OVN720949:OVY720949 PFJ720949:PFU720949 PPF720949:PPQ720949 PZB720949:PZM720949 QIX720949:QJI720949 QST720949:QTE720949 RCP720949:RDA720949 RML720949:RMW720949 RWH720949:RWS720949 SGD720949:SGO720949 SPZ720949:SQK720949 SZV720949:TAG720949 TJR720949:TKC720949 TTN720949:TTY720949 UDJ720949:UDU720949 UNF720949:UNQ720949 UXB720949:UXM720949 VGX720949:VHI720949 VQT720949:VRE720949 WAP720949:WBA720949 WKL720949:WKW720949 WUH720949:WUS720949 HV786485:IG786485 RR786485:SC786485 ABN786485:ABY786485 ALJ786485:ALU786485 AVF786485:AVQ786485 BFB786485:BFM786485 BOX786485:BPI786485 BYT786485:BZE786485 CIP786485:CJA786485 CSL786485:CSW786485 DCH786485:DCS786485 DMD786485:DMO786485 DVZ786485:DWK786485 EFV786485:EGG786485 EPR786485:EQC786485 EZN786485:EZY786485 FJJ786485:FJU786485 FTF786485:FTQ786485 GDB786485:GDM786485 GMX786485:GNI786485 GWT786485:GXE786485 HGP786485:HHA786485 HQL786485:HQW786485 IAH786485:IAS786485 IKD786485:IKO786485 ITZ786485:IUK786485 JDV786485:JEG786485 JNR786485:JOC786485 JXN786485:JXY786485 KHJ786485:KHU786485 KRF786485:KRQ786485 LBB786485:LBM786485 LKX786485:LLI786485 LUT786485:LVE786485 MEP786485:MFA786485 MOL786485:MOW786485 MYH786485:MYS786485 NID786485:NIO786485 NRZ786485:NSK786485 OBV786485:OCG786485 OLR786485:OMC786485 OVN786485:OVY786485 PFJ786485:PFU786485 PPF786485:PPQ786485 PZB786485:PZM786485 QIX786485:QJI786485 QST786485:QTE786485 RCP786485:RDA786485 RML786485:RMW786485 RWH786485:RWS786485 SGD786485:SGO786485 SPZ786485:SQK786485 SZV786485:TAG786485 TJR786485:TKC786485 TTN786485:TTY786485 UDJ786485:UDU786485 UNF786485:UNQ786485 UXB786485:UXM786485 VGX786485:VHI786485 VQT786485:VRE786485 WAP786485:WBA786485 WKL786485:WKW786485 WUH786485:WUS786485 HV852021:IG852021 RR852021:SC852021 ABN852021:ABY852021 ALJ852021:ALU852021 AVF852021:AVQ852021 BFB852021:BFM852021 BOX852021:BPI852021 BYT852021:BZE852021 CIP852021:CJA852021 CSL852021:CSW852021 DCH852021:DCS852021 DMD852021:DMO852021 DVZ852021:DWK852021 EFV852021:EGG852021 EPR852021:EQC852021 EZN852021:EZY852021 FJJ852021:FJU852021 FTF852021:FTQ852021 GDB852021:GDM852021 GMX852021:GNI852021 GWT852021:GXE852021 HGP852021:HHA852021 HQL852021:HQW852021 IAH852021:IAS852021 IKD852021:IKO852021 ITZ852021:IUK852021 JDV852021:JEG852021 JNR852021:JOC852021 JXN852021:JXY852021 KHJ852021:KHU852021 KRF852021:KRQ852021 LBB852021:LBM852021 LKX852021:LLI852021 LUT852021:LVE852021 MEP852021:MFA852021 MOL852021:MOW852021 MYH852021:MYS852021 NID852021:NIO852021 NRZ852021:NSK852021 OBV852021:OCG852021 OLR852021:OMC852021 OVN852021:OVY852021 PFJ852021:PFU852021 PPF852021:PPQ852021 PZB852021:PZM852021 QIX852021:QJI852021 QST852021:QTE852021 RCP852021:RDA852021 RML852021:RMW852021 RWH852021:RWS852021 SGD852021:SGO852021 SPZ852021:SQK852021 SZV852021:TAG852021 TJR852021:TKC852021 TTN852021:TTY852021 UDJ852021:UDU852021 UNF852021:UNQ852021 UXB852021:UXM852021 VGX852021:VHI852021 VQT852021:VRE852021 WAP852021:WBA852021 WKL852021:WKW852021 WUH852021:WUS852021 HV917557:IG917557 RR917557:SC917557 ABN917557:ABY917557 ALJ917557:ALU917557 AVF917557:AVQ917557 BFB917557:BFM917557 BOX917557:BPI917557 BYT917557:BZE917557 CIP917557:CJA917557 CSL917557:CSW917557 DCH917557:DCS917557 DMD917557:DMO917557 DVZ917557:DWK917557 EFV917557:EGG917557 EPR917557:EQC917557 EZN917557:EZY917557 FJJ917557:FJU917557 FTF917557:FTQ917557 GDB917557:GDM917557 GMX917557:GNI917557 GWT917557:GXE917557 HGP917557:HHA917557 HQL917557:HQW917557 IAH917557:IAS917557 IKD917557:IKO917557 ITZ917557:IUK917557 JDV917557:JEG917557 JNR917557:JOC917557 JXN917557:JXY917557 KHJ917557:KHU917557 KRF917557:KRQ917557 LBB917557:LBM917557 LKX917557:LLI917557 LUT917557:LVE917557 MEP917557:MFA917557 MOL917557:MOW917557 MYH917557:MYS917557 NID917557:NIO917557 NRZ917557:NSK917557 OBV917557:OCG917557 OLR917557:OMC917557 OVN917557:OVY917557 PFJ917557:PFU917557 PPF917557:PPQ917557 PZB917557:PZM917557 QIX917557:QJI917557 QST917557:QTE917557 RCP917557:RDA917557 RML917557:RMW917557 RWH917557:RWS917557 SGD917557:SGO917557 SPZ917557:SQK917557 SZV917557:TAG917557 TJR917557:TKC917557 TTN917557:TTY917557 UDJ917557:UDU917557 UNF917557:UNQ917557 UXB917557:UXM917557 VGX917557:VHI917557 VQT917557:VRE917557 WAP917557:WBA917557 WKL917557:WKW917557 WUH917557:WUS917557 HV983093:IG983093 RR983093:SC983093 ABN983093:ABY983093 ALJ983093:ALU983093 AVF983093:AVQ983093 BFB983093:BFM983093 BOX983093:BPI983093 BYT983093:BZE983093 CIP983093:CJA983093 CSL983093:CSW983093 DCH983093:DCS983093 DMD983093:DMO983093 DVZ983093:DWK983093 EFV983093:EGG983093 EPR983093:EQC983093 EZN983093:EZY983093 FJJ983093:FJU983093 FTF983093:FTQ983093 GDB983093:GDM983093 GMX983093:GNI983093 GWT983093:GXE983093 HGP983093:HHA983093 HQL983093:HQW983093 IAH983093:IAS983093 IKD983093:IKO983093 ITZ983093:IUK983093 JDV983093:JEG983093 JNR983093:JOC983093 JXN983093:JXY983093 KHJ983093:KHU983093 KRF983093:KRQ983093 LBB983093:LBM983093 LKX983093:LLI983093 LUT983093:LVE983093 MEP983093:MFA983093 MOL983093:MOW983093 MYH983093:MYS983093 NID983093:NIO983093 NRZ983093:NSK983093 OBV983093:OCG983093 OLR983093:OMC983093 OVN983093:OVY983093 PFJ983093:PFU983093 PPF983093:PPQ983093 PZB983093:PZM983093 QIX983093:QJI983093 QST983093:QTE983093 RCP983093:RDA983093 RML983093:RMW983093 RWH983093:RWS983093 SGD983093:SGO983093 SPZ983093:SQK983093 SZV983093:TAG983093 TJR983093:TKC983093 TTN983093:TTY983093 UDJ983093:UDU983093 UNF983093:UNQ983093 UXB983093:UXM983093 VGX983093:VHI983093 VQT983093:VRE983093 WAP983093:WBA983093 WKL983093:WKW983093 WUH983093:WUS983093 II65589:IT65589 SE65589:SP65589 ACA65589:ACL65589 ALW65589:AMH65589 AVS65589:AWD65589 BFO65589:BFZ65589 BPK65589:BPV65589 BZG65589:BZR65589 CJC65589:CJN65589 CSY65589:CTJ65589 DCU65589:DDF65589 DMQ65589:DNB65589 DWM65589:DWX65589 EGI65589:EGT65589 EQE65589:EQP65589 FAA65589:FAL65589 FJW65589:FKH65589 FTS65589:FUD65589 GDO65589:GDZ65589 GNK65589:GNV65589 GXG65589:GXR65589 HHC65589:HHN65589 HQY65589:HRJ65589 IAU65589:IBF65589 IKQ65589:ILB65589 IUM65589:IUX65589 JEI65589:JET65589 JOE65589:JOP65589 JYA65589:JYL65589 KHW65589:KIH65589 KRS65589:KSD65589 LBO65589:LBZ65589 LLK65589:LLV65589 LVG65589:LVR65589 MFC65589:MFN65589 MOY65589:MPJ65589 MYU65589:MZF65589 NIQ65589:NJB65589 NSM65589:NSX65589 OCI65589:OCT65589 OME65589:OMP65589 OWA65589:OWL65589 PFW65589:PGH65589 PPS65589:PQD65589 PZO65589:PZZ65589 QJK65589:QJV65589 QTG65589:QTR65589 RDC65589:RDN65589 RMY65589:RNJ65589 RWU65589:RXF65589 SGQ65589:SHB65589 SQM65589:SQX65589 TAI65589:TAT65589 TKE65589:TKP65589 TUA65589:TUL65589 UDW65589:UEH65589 UNS65589:UOD65589 UXO65589:UXZ65589 VHK65589:VHV65589 VRG65589:VRR65589 WBC65589:WBN65589 WKY65589:WLJ65589 WUU65589:WVF65589 II131125:IT131125 SE131125:SP131125 ACA131125:ACL131125 ALW131125:AMH131125 AVS131125:AWD131125 BFO131125:BFZ131125 BPK131125:BPV131125 BZG131125:BZR131125 CJC131125:CJN131125 CSY131125:CTJ131125 DCU131125:DDF131125 DMQ131125:DNB131125 DWM131125:DWX131125 EGI131125:EGT131125 EQE131125:EQP131125 FAA131125:FAL131125 FJW131125:FKH131125 FTS131125:FUD131125 GDO131125:GDZ131125 GNK131125:GNV131125 GXG131125:GXR131125 HHC131125:HHN131125 HQY131125:HRJ131125 IAU131125:IBF131125 IKQ131125:ILB131125 IUM131125:IUX131125 JEI131125:JET131125 JOE131125:JOP131125 JYA131125:JYL131125 KHW131125:KIH131125 KRS131125:KSD131125 LBO131125:LBZ131125 LLK131125:LLV131125 LVG131125:LVR131125 MFC131125:MFN131125 MOY131125:MPJ131125 MYU131125:MZF131125 NIQ131125:NJB131125 NSM131125:NSX131125 OCI131125:OCT131125 OME131125:OMP131125 OWA131125:OWL131125 PFW131125:PGH131125 PPS131125:PQD131125 PZO131125:PZZ131125 QJK131125:QJV131125 QTG131125:QTR131125 RDC131125:RDN131125 RMY131125:RNJ131125 RWU131125:RXF131125 SGQ131125:SHB131125 SQM131125:SQX131125 TAI131125:TAT131125 TKE131125:TKP131125 TUA131125:TUL131125 UDW131125:UEH131125 UNS131125:UOD131125 UXO131125:UXZ131125 VHK131125:VHV131125 VRG131125:VRR131125 WBC131125:WBN131125 WKY131125:WLJ131125 WUU131125:WVF131125 II196661:IT196661 SE196661:SP196661 ACA196661:ACL196661 ALW196661:AMH196661 AVS196661:AWD196661 BFO196661:BFZ196661 BPK196661:BPV196661 BZG196661:BZR196661 CJC196661:CJN196661 CSY196661:CTJ196661 DCU196661:DDF196661 DMQ196661:DNB196661 DWM196661:DWX196661 EGI196661:EGT196661 EQE196661:EQP196661 FAA196661:FAL196661 FJW196661:FKH196661 FTS196661:FUD196661 GDO196661:GDZ196661 GNK196661:GNV196661 GXG196661:GXR196661 HHC196661:HHN196661 HQY196661:HRJ196661 IAU196661:IBF196661 IKQ196661:ILB196661 IUM196661:IUX196661 JEI196661:JET196661 JOE196661:JOP196661 JYA196661:JYL196661 KHW196661:KIH196661 KRS196661:KSD196661 LBO196661:LBZ196661 LLK196661:LLV196661 LVG196661:LVR196661 MFC196661:MFN196661 MOY196661:MPJ196661 MYU196661:MZF196661 NIQ196661:NJB196661 NSM196661:NSX196661 OCI196661:OCT196661 OME196661:OMP196661 OWA196661:OWL196661 PFW196661:PGH196661 PPS196661:PQD196661 PZO196661:PZZ196661 QJK196661:QJV196661 QTG196661:QTR196661 RDC196661:RDN196661 RMY196661:RNJ196661 RWU196661:RXF196661 SGQ196661:SHB196661 SQM196661:SQX196661 TAI196661:TAT196661 TKE196661:TKP196661 TUA196661:TUL196661 UDW196661:UEH196661 UNS196661:UOD196661 UXO196661:UXZ196661 VHK196661:VHV196661 VRG196661:VRR196661 WBC196661:WBN196661 WKY196661:WLJ196661 WUU196661:WVF196661 II262197:IT262197 SE262197:SP262197 ACA262197:ACL262197 ALW262197:AMH262197 AVS262197:AWD262197 BFO262197:BFZ262197 BPK262197:BPV262197 BZG262197:BZR262197 CJC262197:CJN262197 CSY262197:CTJ262197 DCU262197:DDF262197 DMQ262197:DNB262197 DWM262197:DWX262197 EGI262197:EGT262197 EQE262197:EQP262197 FAA262197:FAL262197 FJW262197:FKH262197 FTS262197:FUD262197 GDO262197:GDZ262197 GNK262197:GNV262197 GXG262197:GXR262197 HHC262197:HHN262197 HQY262197:HRJ262197 IAU262197:IBF262197 IKQ262197:ILB262197 IUM262197:IUX262197 JEI262197:JET262197 JOE262197:JOP262197 JYA262197:JYL262197 KHW262197:KIH262197 KRS262197:KSD262197 LBO262197:LBZ262197 LLK262197:LLV262197 LVG262197:LVR262197 MFC262197:MFN262197 MOY262197:MPJ262197 MYU262197:MZF262197 NIQ262197:NJB262197 NSM262197:NSX262197 OCI262197:OCT262197 OME262197:OMP262197 OWA262197:OWL262197 PFW262197:PGH262197 PPS262197:PQD262197 PZO262197:PZZ262197 QJK262197:QJV262197 QTG262197:QTR262197 RDC262197:RDN262197 RMY262197:RNJ262197 RWU262197:RXF262197 SGQ262197:SHB262197 SQM262197:SQX262197 TAI262197:TAT262197 TKE262197:TKP262197 TUA262197:TUL262197 UDW262197:UEH262197 UNS262197:UOD262197 UXO262197:UXZ262197 VHK262197:VHV262197 VRG262197:VRR262197 WBC262197:WBN262197 WKY262197:WLJ262197 WUU262197:WVF262197 II327733:IT327733 SE327733:SP327733 ACA327733:ACL327733 ALW327733:AMH327733 AVS327733:AWD327733 BFO327733:BFZ327733 BPK327733:BPV327733 BZG327733:BZR327733 CJC327733:CJN327733 CSY327733:CTJ327733 DCU327733:DDF327733 DMQ327733:DNB327733 DWM327733:DWX327733 EGI327733:EGT327733 EQE327733:EQP327733 FAA327733:FAL327733 FJW327733:FKH327733 FTS327733:FUD327733 GDO327733:GDZ327733 GNK327733:GNV327733 GXG327733:GXR327733 HHC327733:HHN327733 HQY327733:HRJ327733 IAU327733:IBF327733 IKQ327733:ILB327733 IUM327733:IUX327733 JEI327733:JET327733 JOE327733:JOP327733 JYA327733:JYL327733 KHW327733:KIH327733 KRS327733:KSD327733 LBO327733:LBZ327733 LLK327733:LLV327733 LVG327733:LVR327733 MFC327733:MFN327733 MOY327733:MPJ327733 MYU327733:MZF327733 NIQ327733:NJB327733 NSM327733:NSX327733 OCI327733:OCT327733 OME327733:OMP327733 OWA327733:OWL327733 PFW327733:PGH327733 PPS327733:PQD327733 PZO327733:PZZ327733 QJK327733:QJV327733 QTG327733:QTR327733 RDC327733:RDN327733 RMY327733:RNJ327733 RWU327733:RXF327733 SGQ327733:SHB327733 SQM327733:SQX327733 TAI327733:TAT327733 TKE327733:TKP327733 TUA327733:TUL327733 UDW327733:UEH327733 UNS327733:UOD327733 UXO327733:UXZ327733 VHK327733:VHV327733 VRG327733:VRR327733 WBC327733:WBN327733 WKY327733:WLJ327733 WUU327733:WVF327733 II393269:IT393269 SE393269:SP393269 ACA393269:ACL393269 ALW393269:AMH393269 AVS393269:AWD393269 BFO393269:BFZ393269 BPK393269:BPV393269 BZG393269:BZR393269 CJC393269:CJN393269 CSY393269:CTJ393269 DCU393269:DDF393269 DMQ393269:DNB393269 DWM393269:DWX393269 EGI393269:EGT393269 EQE393269:EQP393269 FAA393269:FAL393269 FJW393269:FKH393269 FTS393269:FUD393269 GDO393269:GDZ393269 GNK393269:GNV393269 GXG393269:GXR393269 HHC393269:HHN393269 HQY393269:HRJ393269 IAU393269:IBF393269 IKQ393269:ILB393269 IUM393269:IUX393269 JEI393269:JET393269 JOE393269:JOP393269 JYA393269:JYL393269 KHW393269:KIH393269 KRS393269:KSD393269 LBO393269:LBZ393269 LLK393269:LLV393269 LVG393269:LVR393269 MFC393269:MFN393269 MOY393269:MPJ393269 MYU393269:MZF393269 NIQ393269:NJB393269 NSM393269:NSX393269 OCI393269:OCT393269 OME393269:OMP393269 OWA393269:OWL393269 PFW393269:PGH393269 PPS393269:PQD393269 PZO393269:PZZ393269 QJK393269:QJV393269 QTG393269:QTR393269 RDC393269:RDN393269 RMY393269:RNJ393269 RWU393269:RXF393269 SGQ393269:SHB393269 SQM393269:SQX393269 TAI393269:TAT393269 TKE393269:TKP393269 TUA393269:TUL393269 UDW393269:UEH393269 UNS393269:UOD393269 UXO393269:UXZ393269 VHK393269:VHV393269 VRG393269:VRR393269 WBC393269:WBN393269 WKY393269:WLJ393269 WUU393269:WVF393269 II458805:IT458805 SE458805:SP458805 ACA458805:ACL458805 ALW458805:AMH458805 AVS458805:AWD458805 BFO458805:BFZ458805 BPK458805:BPV458805 BZG458805:BZR458805 CJC458805:CJN458805 CSY458805:CTJ458805 DCU458805:DDF458805 DMQ458805:DNB458805 DWM458805:DWX458805 EGI458805:EGT458805 EQE458805:EQP458805 FAA458805:FAL458805 FJW458805:FKH458805 FTS458805:FUD458805 GDO458805:GDZ458805 GNK458805:GNV458805 GXG458805:GXR458805 HHC458805:HHN458805 HQY458805:HRJ458805 IAU458805:IBF458805 IKQ458805:ILB458805 IUM458805:IUX458805 JEI458805:JET458805 JOE458805:JOP458805 JYA458805:JYL458805 KHW458805:KIH458805 KRS458805:KSD458805 LBO458805:LBZ458805 LLK458805:LLV458805 LVG458805:LVR458805 MFC458805:MFN458805 MOY458805:MPJ458805 MYU458805:MZF458805 NIQ458805:NJB458805 NSM458805:NSX458805 OCI458805:OCT458805 OME458805:OMP458805 OWA458805:OWL458805 PFW458805:PGH458805 PPS458805:PQD458805 PZO458805:PZZ458805 QJK458805:QJV458805 QTG458805:QTR458805 RDC458805:RDN458805 RMY458805:RNJ458805 RWU458805:RXF458805 SGQ458805:SHB458805 SQM458805:SQX458805 TAI458805:TAT458805 TKE458805:TKP458805 TUA458805:TUL458805 UDW458805:UEH458805 UNS458805:UOD458805 UXO458805:UXZ458805 VHK458805:VHV458805 VRG458805:VRR458805 WBC458805:WBN458805 WKY458805:WLJ458805 WUU458805:WVF458805 II524341:IT524341 SE524341:SP524341 ACA524341:ACL524341 ALW524341:AMH524341 AVS524341:AWD524341 BFO524341:BFZ524341 BPK524341:BPV524341 BZG524341:BZR524341 CJC524341:CJN524341 CSY524341:CTJ524341 DCU524341:DDF524341 DMQ524341:DNB524341 DWM524341:DWX524341 EGI524341:EGT524341 EQE524341:EQP524341 FAA524341:FAL524341 FJW524341:FKH524341 FTS524341:FUD524341 GDO524341:GDZ524341 GNK524341:GNV524341 GXG524341:GXR524341 HHC524341:HHN524341 HQY524341:HRJ524341 IAU524341:IBF524341 IKQ524341:ILB524341 IUM524341:IUX524341 JEI524341:JET524341 JOE524341:JOP524341 JYA524341:JYL524341 KHW524341:KIH524341 KRS524341:KSD524341 LBO524341:LBZ524341 LLK524341:LLV524341 LVG524341:LVR524341 MFC524341:MFN524341 MOY524341:MPJ524341 MYU524341:MZF524341 NIQ524341:NJB524341 NSM524341:NSX524341 OCI524341:OCT524341 OME524341:OMP524341 OWA524341:OWL524341 PFW524341:PGH524341 PPS524341:PQD524341 PZO524341:PZZ524341 QJK524341:QJV524341 QTG524341:QTR524341 RDC524341:RDN524341 RMY524341:RNJ524341 RWU524341:RXF524341 SGQ524341:SHB524341 SQM524341:SQX524341 TAI524341:TAT524341 TKE524341:TKP524341 TUA524341:TUL524341 UDW524341:UEH524341 UNS524341:UOD524341 UXO524341:UXZ524341 VHK524341:VHV524341 VRG524341:VRR524341 WBC524341:WBN524341 WKY524341:WLJ524341 WUU524341:WVF524341 II589877:IT589877 SE589877:SP589877 ACA589877:ACL589877 ALW589877:AMH589877 AVS589877:AWD589877 BFO589877:BFZ589877 BPK589877:BPV589877 BZG589877:BZR589877 CJC589877:CJN589877 CSY589877:CTJ589877 DCU589877:DDF589877 DMQ589877:DNB589877 DWM589877:DWX589877 EGI589877:EGT589877 EQE589877:EQP589877 FAA589877:FAL589877 FJW589877:FKH589877 FTS589877:FUD589877 GDO589877:GDZ589877 GNK589877:GNV589877 GXG589877:GXR589877 HHC589877:HHN589877 HQY589877:HRJ589877 IAU589877:IBF589877 IKQ589877:ILB589877 IUM589877:IUX589877 JEI589877:JET589877 JOE589877:JOP589877 JYA589877:JYL589877 KHW589877:KIH589877 KRS589877:KSD589877 LBO589877:LBZ589877 LLK589877:LLV589877 LVG589877:LVR589877 MFC589877:MFN589877 MOY589877:MPJ589877 MYU589877:MZF589877 NIQ589877:NJB589877 NSM589877:NSX589877 OCI589877:OCT589877 OME589877:OMP589877 OWA589877:OWL589877 PFW589877:PGH589877 PPS589877:PQD589877 PZO589877:PZZ589877 QJK589877:QJV589877 QTG589877:QTR589877 RDC589877:RDN589877 RMY589877:RNJ589877 RWU589877:RXF589877 SGQ589877:SHB589877 SQM589877:SQX589877 TAI589877:TAT589877 TKE589877:TKP589877 TUA589877:TUL589877 UDW589877:UEH589877 UNS589877:UOD589877 UXO589877:UXZ589877 VHK589877:VHV589877 VRG589877:VRR589877 WBC589877:WBN589877 WKY589877:WLJ589877 WUU589877:WVF589877 II655413:IT655413 SE655413:SP655413 ACA655413:ACL655413 ALW655413:AMH655413 AVS655413:AWD655413 BFO655413:BFZ655413 BPK655413:BPV655413 BZG655413:BZR655413 CJC655413:CJN655413 CSY655413:CTJ655413 DCU655413:DDF655413 DMQ655413:DNB655413 DWM655413:DWX655413 EGI655413:EGT655413 EQE655413:EQP655413 FAA655413:FAL655413 FJW655413:FKH655413 FTS655413:FUD655413 GDO655413:GDZ655413 GNK655413:GNV655413 GXG655413:GXR655413 HHC655413:HHN655413 HQY655413:HRJ655413 IAU655413:IBF655413 IKQ655413:ILB655413 IUM655413:IUX655413 JEI655413:JET655413 JOE655413:JOP655413 JYA655413:JYL655413 KHW655413:KIH655413 KRS655413:KSD655413 LBO655413:LBZ655413 LLK655413:LLV655413 LVG655413:LVR655413 MFC655413:MFN655413 MOY655413:MPJ655413 MYU655413:MZF655413 NIQ655413:NJB655413 NSM655413:NSX655413 OCI655413:OCT655413 OME655413:OMP655413 OWA655413:OWL655413 PFW655413:PGH655413 PPS655413:PQD655413 PZO655413:PZZ655413 QJK655413:QJV655413 QTG655413:QTR655413 RDC655413:RDN655413 RMY655413:RNJ655413 RWU655413:RXF655413 SGQ655413:SHB655413 SQM655413:SQX655413 TAI655413:TAT655413 TKE655413:TKP655413 TUA655413:TUL655413 UDW655413:UEH655413 UNS655413:UOD655413 UXO655413:UXZ655413 VHK655413:VHV655413 VRG655413:VRR655413 WBC655413:WBN655413 WKY655413:WLJ655413 WUU655413:WVF655413 II720949:IT720949 SE720949:SP720949 ACA720949:ACL720949 ALW720949:AMH720949 AVS720949:AWD720949 BFO720949:BFZ720949 BPK720949:BPV720949 BZG720949:BZR720949 CJC720949:CJN720949 CSY720949:CTJ720949 DCU720949:DDF720949 DMQ720949:DNB720949 DWM720949:DWX720949 EGI720949:EGT720949 EQE720949:EQP720949 FAA720949:FAL720949 FJW720949:FKH720949 FTS720949:FUD720949 GDO720949:GDZ720949 GNK720949:GNV720949 GXG720949:GXR720949 HHC720949:HHN720949 HQY720949:HRJ720949 IAU720949:IBF720949 IKQ720949:ILB720949 IUM720949:IUX720949 JEI720949:JET720949 JOE720949:JOP720949 JYA720949:JYL720949 KHW720949:KIH720949 KRS720949:KSD720949 LBO720949:LBZ720949 LLK720949:LLV720949 LVG720949:LVR720949 MFC720949:MFN720949 MOY720949:MPJ720949 MYU720949:MZF720949 NIQ720949:NJB720949 NSM720949:NSX720949 OCI720949:OCT720949 OME720949:OMP720949 OWA720949:OWL720949 PFW720949:PGH720949 PPS720949:PQD720949 PZO720949:PZZ720949 QJK720949:QJV720949 QTG720949:QTR720949 RDC720949:RDN720949 RMY720949:RNJ720949 RWU720949:RXF720949 SGQ720949:SHB720949 SQM720949:SQX720949 TAI720949:TAT720949 TKE720949:TKP720949 TUA720949:TUL720949 UDW720949:UEH720949 UNS720949:UOD720949 UXO720949:UXZ720949 VHK720949:VHV720949 VRG720949:VRR720949 WBC720949:WBN720949 WKY720949:WLJ720949 WUU720949:WVF720949 II786485:IT786485 SE786485:SP786485 ACA786485:ACL786485 ALW786485:AMH786485 AVS786485:AWD786485 BFO786485:BFZ786485 BPK786485:BPV786485 BZG786485:BZR786485 CJC786485:CJN786485 CSY786485:CTJ786485 DCU786485:DDF786485 DMQ786485:DNB786485 DWM786485:DWX786485 EGI786485:EGT786485 EQE786485:EQP786485 FAA786485:FAL786485 FJW786485:FKH786485 FTS786485:FUD786485 GDO786485:GDZ786485 GNK786485:GNV786485 GXG786485:GXR786485 HHC786485:HHN786485 HQY786485:HRJ786485 IAU786485:IBF786485 IKQ786485:ILB786485 IUM786485:IUX786485 JEI786485:JET786485 JOE786485:JOP786485 JYA786485:JYL786485 KHW786485:KIH786485 KRS786485:KSD786485 LBO786485:LBZ786485 LLK786485:LLV786485 LVG786485:LVR786485 MFC786485:MFN786485 MOY786485:MPJ786485 MYU786485:MZF786485 NIQ786485:NJB786485 NSM786485:NSX786485 OCI786485:OCT786485 OME786485:OMP786485 OWA786485:OWL786485 PFW786485:PGH786485 PPS786485:PQD786485 PZO786485:PZZ786485 QJK786485:QJV786485 QTG786485:QTR786485 RDC786485:RDN786485 RMY786485:RNJ786485 RWU786485:RXF786485 SGQ786485:SHB786485 SQM786485:SQX786485 TAI786485:TAT786485 TKE786485:TKP786485 TUA786485:TUL786485 UDW786485:UEH786485 UNS786485:UOD786485 UXO786485:UXZ786485 VHK786485:VHV786485 VRG786485:VRR786485 WBC786485:WBN786485 WKY786485:WLJ786485 WUU786485:WVF786485 II852021:IT852021 SE852021:SP852021 ACA852021:ACL852021 ALW852021:AMH852021 AVS852021:AWD852021 BFO852021:BFZ852021 BPK852021:BPV852021 BZG852021:BZR852021 CJC852021:CJN852021 CSY852021:CTJ852021 DCU852021:DDF852021 DMQ852021:DNB852021 DWM852021:DWX852021 EGI852021:EGT852021 EQE852021:EQP852021 FAA852021:FAL852021 FJW852021:FKH852021 FTS852021:FUD852021 GDO852021:GDZ852021 GNK852021:GNV852021 GXG852021:GXR852021 HHC852021:HHN852021 HQY852021:HRJ852021 IAU852021:IBF852021 IKQ852021:ILB852021 IUM852021:IUX852021 JEI852021:JET852021 JOE852021:JOP852021 JYA852021:JYL852021 KHW852021:KIH852021 KRS852021:KSD852021 LBO852021:LBZ852021 LLK852021:LLV852021 LVG852021:LVR852021 MFC852021:MFN852021 MOY852021:MPJ852021 MYU852021:MZF852021 NIQ852021:NJB852021 NSM852021:NSX852021 OCI852021:OCT852021 OME852021:OMP852021 OWA852021:OWL852021 PFW852021:PGH852021 PPS852021:PQD852021 PZO852021:PZZ852021 QJK852021:QJV852021 QTG852021:QTR852021 RDC852021:RDN852021 RMY852021:RNJ852021 RWU852021:RXF852021 SGQ852021:SHB852021 SQM852021:SQX852021 TAI852021:TAT852021 TKE852021:TKP852021 TUA852021:TUL852021 UDW852021:UEH852021 UNS852021:UOD852021 UXO852021:UXZ852021 VHK852021:VHV852021 VRG852021:VRR852021 WBC852021:WBN852021 WKY852021:WLJ852021 WUU852021:WVF852021 II917557:IT917557 SE917557:SP917557 ACA917557:ACL917557 ALW917557:AMH917557 AVS917557:AWD917557 BFO917557:BFZ917557 BPK917557:BPV917557 BZG917557:BZR917557 CJC917557:CJN917557 CSY917557:CTJ917557 DCU917557:DDF917557 DMQ917557:DNB917557 DWM917557:DWX917557 EGI917557:EGT917557 EQE917557:EQP917557 FAA917557:FAL917557 FJW917557:FKH917557 FTS917557:FUD917557 GDO917557:GDZ917557 GNK917557:GNV917557 GXG917557:GXR917557 HHC917557:HHN917557 HQY917557:HRJ917557 IAU917557:IBF917557 IKQ917557:ILB917557 IUM917557:IUX917557 JEI917557:JET917557 JOE917557:JOP917557 JYA917557:JYL917557 KHW917557:KIH917557 KRS917557:KSD917557 LBO917557:LBZ917557 LLK917557:LLV917557 LVG917557:LVR917557 MFC917557:MFN917557 MOY917557:MPJ917557 MYU917557:MZF917557 NIQ917557:NJB917557 NSM917557:NSX917557 OCI917557:OCT917557 OME917557:OMP917557 OWA917557:OWL917557 PFW917557:PGH917557 PPS917557:PQD917557 PZO917557:PZZ917557 QJK917557:QJV917557 QTG917557:QTR917557 RDC917557:RDN917557 RMY917557:RNJ917557 RWU917557:RXF917557 SGQ917557:SHB917557 SQM917557:SQX917557 TAI917557:TAT917557 TKE917557:TKP917557 TUA917557:TUL917557 UDW917557:UEH917557 UNS917557:UOD917557 UXO917557:UXZ917557 VHK917557:VHV917557 VRG917557:VRR917557 WBC917557:WBN917557 WKY917557:WLJ917557 WUU917557:WVF917557 II983093:IT983093 SE983093:SP983093 ACA983093:ACL983093 ALW983093:AMH983093 AVS983093:AWD983093 BFO983093:BFZ983093 BPK983093:BPV983093 BZG983093:BZR983093 CJC983093:CJN983093 CSY983093:CTJ983093 DCU983093:DDF983093 DMQ983093:DNB983093 DWM983093:DWX983093 EGI983093:EGT983093 EQE983093:EQP983093 FAA983093:FAL983093 FJW983093:FKH983093 FTS983093:FUD983093 GDO983093:GDZ983093 GNK983093:GNV983093 GXG983093:GXR983093 HHC983093:HHN983093 HQY983093:HRJ983093 IAU983093:IBF983093 IKQ983093:ILB983093 IUM983093:IUX983093 JEI983093:JET983093 JOE983093:JOP983093 JYA983093:JYL983093 KHW983093:KIH983093 KRS983093:KSD983093 LBO983093:LBZ983093 LLK983093:LLV983093 LVG983093:LVR983093 MFC983093:MFN983093 MOY983093:MPJ983093 MYU983093:MZF983093 NIQ983093:NJB983093 NSM983093:NSX983093 OCI983093:OCT983093 OME983093:OMP983093 OWA983093:OWL983093 PFW983093:PGH983093 PPS983093:PQD983093 PZO983093:PZZ983093 QJK983093:QJV983093 QTG983093:QTR983093 RDC983093:RDN983093 RMY983093:RNJ983093 RWU983093:RXF983093 SGQ983093:SHB983093 SQM983093:SQX983093 TAI983093:TAT983093 TKE983093:TKP983093 TUA983093:TUL983093 UDW983093:UEH983093 UNS983093:UOD983093 UXO983093:UXZ983093 VHK983093:VHV983093 VRG983093:VRR983093 WBC983093:WBN983093 WKY983093:WLJ983093 WUU983093:WVF983093 II65455:IT65460 SE65455:SP65460 ACA65455:ACL65460 ALW65455:AMH65460 AVS65455:AWD65460 BFO65455:BFZ65460 BPK65455:BPV65460 BZG65455:BZR65460 CJC65455:CJN65460 CSY65455:CTJ65460 DCU65455:DDF65460 DMQ65455:DNB65460 DWM65455:DWX65460 EGI65455:EGT65460 EQE65455:EQP65460 FAA65455:FAL65460 FJW65455:FKH65460 FTS65455:FUD65460 GDO65455:GDZ65460 GNK65455:GNV65460 GXG65455:GXR65460 HHC65455:HHN65460 HQY65455:HRJ65460 IAU65455:IBF65460 IKQ65455:ILB65460 IUM65455:IUX65460 JEI65455:JET65460 JOE65455:JOP65460 JYA65455:JYL65460 KHW65455:KIH65460 KRS65455:KSD65460 LBO65455:LBZ65460 LLK65455:LLV65460 LVG65455:LVR65460 MFC65455:MFN65460 MOY65455:MPJ65460 MYU65455:MZF65460 NIQ65455:NJB65460 NSM65455:NSX65460 OCI65455:OCT65460 OME65455:OMP65460 OWA65455:OWL65460 PFW65455:PGH65460 PPS65455:PQD65460 PZO65455:PZZ65460 QJK65455:QJV65460 QTG65455:QTR65460 RDC65455:RDN65460 RMY65455:RNJ65460 RWU65455:RXF65460 SGQ65455:SHB65460 SQM65455:SQX65460 TAI65455:TAT65460 TKE65455:TKP65460 TUA65455:TUL65460 UDW65455:UEH65460 UNS65455:UOD65460 UXO65455:UXZ65460 VHK65455:VHV65460 VRG65455:VRR65460 WBC65455:WBN65460 WKY65455:WLJ65460 WUU65455:WVF65460 II130991:IT130996 SE130991:SP130996 ACA130991:ACL130996 ALW130991:AMH130996 AVS130991:AWD130996 BFO130991:BFZ130996 BPK130991:BPV130996 BZG130991:BZR130996 CJC130991:CJN130996 CSY130991:CTJ130996 DCU130991:DDF130996 DMQ130991:DNB130996 DWM130991:DWX130996 EGI130991:EGT130996 EQE130991:EQP130996 FAA130991:FAL130996 FJW130991:FKH130996 FTS130991:FUD130996 GDO130991:GDZ130996 GNK130991:GNV130996 GXG130991:GXR130996 HHC130991:HHN130996 HQY130991:HRJ130996 IAU130991:IBF130996 IKQ130991:ILB130996 IUM130991:IUX130996 JEI130991:JET130996 JOE130991:JOP130996 JYA130991:JYL130996 KHW130991:KIH130996 KRS130991:KSD130996 LBO130991:LBZ130996 LLK130991:LLV130996 LVG130991:LVR130996 MFC130991:MFN130996 MOY130991:MPJ130996 MYU130991:MZF130996 NIQ130991:NJB130996 NSM130991:NSX130996 OCI130991:OCT130996 OME130991:OMP130996 OWA130991:OWL130996 PFW130991:PGH130996 PPS130991:PQD130996 PZO130991:PZZ130996 QJK130991:QJV130996 QTG130991:QTR130996 RDC130991:RDN130996 RMY130991:RNJ130996 RWU130991:RXF130996 SGQ130991:SHB130996 SQM130991:SQX130996 TAI130991:TAT130996 TKE130991:TKP130996 TUA130991:TUL130996 UDW130991:UEH130996 UNS130991:UOD130996 UXO130991:UXZ130996 VHK130991:VHV130996 VRG130991:VRR130996 WBC130991:WBN130996 WKY130991:WLJ130996 WUU130991:WVF130996 II196527:IT196532 SE196527:SP196532 ACA196527:ACL196532 ALW196527:AMH196532 AVS196527:AWD196532 BFO196527:BFZ196532 BPK196527:BPV196532 BZG196527:BZR196532 CJC196527:CJN196532 CSY196527:CTJ196532 DCU196527:DDF196532 DMQ196527:DNB196532 DWM196527:DWX196532 EGI196527:EGT196532 EQE196527:EQP196532 FAA196527:FAL196532 FJW196527:FKH196532 FTS196527:FUD196532 GDO196527:GDZ196532 GNK196527:GNV196532 GXG196527:GXR196532 HHC196527:HHN196532 HQY196527:HRJ196532 IAU196527:IBF196532 IKQ196527:ILB196532 IUM196527:IUX196532 JEI196527:JET196532 JOE196527:JOP196532 JYA196527:JYL196532 KHW196527:KIH196532 KRS196527:KSD196532 LBO196527:LBZ196532 LLK196527:LLV196532 LVG196527:LVR196532 MFC196527:MFN196532 MOY196527:MPJ196532 MYU196527:MZF196532 NIQ196527:NJB196532 NSM196527:NSX196532 OCI196527:OCT196532 OME196527:OMP196532 OWA196527:OWL196532 PFW196527:PGH196532 PPS196527:PQD196532 PZO196527:PZZ196532 QJK196527:QJV196532 QTG196527:QTR196532 RDC196527:RDN196532 RMY196527:RNJ196532 RWU196527:RXF196532 SGQ196527:SHB196532 SQM196527:SQX196532 TAI196527:TAT196532 TKE196527:TKP196532 TUA196527:TUL196532 UDW196527:UEH196532 UNS196527:UOD196532 UXO196527:UXZ196532 VHK196527:VHV196532 VRG196527:VRR196532 WBC196527:WBN196532 WKY196527:WLJ196532 WUU196527:WVF196532 II262063:IT262068 SE262063:SP262068 ACA262063:ACL262068 ALW262063:AMH262068 AVS262063:AWD262068 BFO262063:BFZ262068 BPK262063:BPV262068 BZG262063:BZR262068 CJC262063:CJN262068 CSY262063:CTJ262068 DCU262063:DDF262068 DMQ262063:DNB262068 DWM262063:DWX262068 EGI262063:EGT262068 EQE262063:EQP262068 FAA262063:FAL262068 FJW262063:FKH262068 FTS262063:FUD262068 GDO262063:GDZ262068 GNK262063:GNV262068 GXG262063:GXR262068 HHC262063:HHN262068 HQY262063:HRJ262068 IAU262063:IBF262068 IKQ262063:ILB262068 IUM262063:IUX262068 JEI262063:JET262068 JOE262063:JOP262068 JYA262063:JYL262068 KHW262063:KIH262068 KRS262063:KSD262068 LBO262063:LBZ262068 LLK262063:LLV262068 LVG262063:LVR262068 MFC262063:MFN262068 MOY262063:MPJ262068 MYU262063:MZF262068 NIQ262063:NJB262068 NSM262063:NSX262068 OCI262063:OCT262068 OME262063:OMP262068 OWA262063:OWL262068 PFW262063:PGH262068 PPS262063:PQD262068 PZO262063:PZZ262068 QJK262063:QJV262068 QTG262063:QTR262068 RDC262063:RDN262068 RMY262063:RNJ262068 RWU262063:RXF262068 SGQ262063:SHB262068 SQM262063:SQX262068 TAI262063:TAT262068 TKE262063:TKP262068 TUA262063:TUL262068 UDW262063:UEH262068 UNS262063:UOD262068 UXO262063:UXZ262068 VHK262063:VHV262068 VRG262063:VRR262068 WBC262063:WBN262068 WKY262063:WLJ262068 WUU262063:WVF262068 II327599:IT327604 SE327599:SP327604 ACA327599:ACL327604 ALW327599:AMH327604 AVS327599:AWD327604 BFO327599:BFZ327604 BPK327599:BPV327604 BZG327599:BZR327604 CJC327599:CJN327604 CSY327599:CTJ327604 DCU327599:DDF327604 DMQ327599:DNB327604 DWM327599:DWX327604 EGI327599:EGT327604 EQE327599:EQP327604 FAA327599:FAL327604 FJW327599:FKH327604 FTS327599:FUD327604 GDO327599:GDZ327604 GNK327599:GNV327604 GXG327599:GXR327604 HHC327599:HHN327604 HQY327599:HRJ327604 IAU327599:IBF327604 IKQ327599:ILB327604 IUM327599:IUX327604 JEI327599:JET327604 JOE327599:JOP327604 JYA327599:JYL327604 KHW327599:KIH327604 KRS327599:KSD327604 LBO327599:LBZ327604 LLK327599:LLV327604 LVG327599:LVR327604 MFC327599:MFN327604 MOY327599:MPJ327604 MYU327599:MZF327604 NIQ327599:NJB327604 NSM327599:NSX327604 OCI327599:OCT327604 OME327599:OMP327604 OWA327599:OWL327604 PFW327599:PGH327604 PPS327599:PQD327604 PZO327599:PZZ327604 QJK327599:QJV327604 QTG327599:QTR327604 RDC327599:RDN327604 RMY327599:RNJ327604 RWU327599:RXF327604 SGQ327599:SHB327604 SQM327599:SQX327604 TAI327599:TAT327604 TKE327599:TKP327604 TUA327599:TUL327604 UDW327599:UEH327604 UNS327599:UOD327604 UXO327599:UXZ327604 VHK327599:VHV327604 VRG327599:VRR327604 WBC327599:WBN327604 WKY327599:WLJ327604 WUU327599:WVF327604 II393135:IT393140 SE393135:SP393140 ACA393135:ACL393140 ALW393135:AMH393140 AVS393135:AWD393140 BFO393135:BFZ393140 BPK393135:BPV393140 BZG393135:BZR393140 CJC393135:CJN393140 CSY393135:CTJ393140 DCU393135:DDF393140 DMQ393135:DNB393140 DWM393135:DWX393140 EGI393135:EGT393140 EQE393135:EQP393140 FAA393135:FAL393140 FJW393135:FKH393140 FTS393135:FUD393140 GDO393135:GDZ393140 GNK393135:GNV393140 GXG393135:GXR393140 HHC393135:HHN393140 HQY393135:HRJ393140 IAU393135:IBF393140 IKQ393135:ILB393140 IUM393135:IUX393140 JEI393135:JET393140 JOE393135:JOP393140 JYA393135:JYL393140 KHW393135:KIH393140 KRS393135:KSD393140 LBO393135:LBZ393140 LLK393135:LLV393140 LVG393135:LVR393140 MFC393135:MFN393140 MOY393135:MPJ393140 MYU393135:MZF393140 NIQ393135:NJB393140 NSM393135:NSX393140 OCI393135:OCT393140 OME393135:OMP393140 OWA393135:OWL393140 PFW393135:PGH393140 PPS393135:PQD393140 PZO393135:PZZ393140 QJK393135:QJV393140 QTG393135:QTR393140 RDC393135:RDN393140 RMY393135:RNJ393140 RWU393135:RXF393140 SGQ393135:SHB393140 SQM393135:SQX393140 TAI393135:TAT393140 TKE393135:TKP393140 TUA393135:TUL393140 UDW393135:UEH393140 UNS393135:UOD393140 UXO393135:UXZ393140 VHK393135:VHV393140 VRG393135:VRR393140 WBC393135:WBN393140 WKY393135:WLJ393140 WUU393135:WVF393140 II458671:IT458676 SE458671:SP458676 ACA458671:ACL458676 ALW458671:AMH458676 AVS458671:AWD458676 BFO458671:BFZ458676 BPK458671:BPV458676 BZG458671:BZR458676 CJC458671:CJN458676 CSY458671:CTJ458676 DCU458671:DDF458676 DMQ458671:DNB458676 DWM458671:DWX458676 EGI458671:EGT458676 EQE458671:EQP458676 FAA458671:FAL458676 FJW458671:FKH458676 FTS458671:FUD458676 GDO458671:GDZ458676 GNK458671:GNV458676 GXG458671:GXR458676 HHC458671:HHN458676 HQY458671:HRJ458676 IAU458671:IBF458676 IKQ458671:ILB458676 IUM458671:IUX458676 JEI458671:JET458676 JOE458671:JOP458676 JYA458671:JYL458676 KHW458671:KIH458676 KRS458671:KSD458676 LBO458671:LBZ458676 LLK458671:LLV458676 LVG458671:LVR458676 MFC458671:MFN458676 MOY458671:MPJ458676 MYU458671:MZF458676 NIQ458671:NJB458676 NSM458671:NSX458676 OCI458671:OCT458676 OME458671:OMP458676 OWA458671:OWL458676 PFW458671:PGH458676 PPS458671:PQD458676 PZO458671:PZZ458676 QJK458671:QJV458676 QTG458671:QTR458676 RDC458671:RDN458676 RMY458671:RNJ458676 RWU458671:RXF458676 SGQ458671:SHB458676 SQM458671:SQX458676 TAI458671:TAT458676 TKE458671:TKP458676 TUA458671:TUL458676 UDW458671:UEH458676 UNS458671:UOD458676 UXO458671:UXZ458676 VHK458671:VHV458676 VRG458671:VRR458676 WBC458671:WBN458676 WKY458671:WLJ458676 WUU458671:WVF458676 II524207:IT524212 SE524207:SP524212 ACA524207:ACL524212 ALW524207:AMH524212 AVS524207:AWD524212 BFO524207:BFZ524212 BPK524207:BPV524212 BZG524207:BZR524212 CJC524207:CJN524212 CSY524207:CTJ524212 DCU524207:DDF524212 DMQ524207:DNB524212 DWM524207:DWX524212 EGI524207:EGT524212 EQE524207:EQP524212 FAA524207:FAL524212 FJW524207:FKH524212 FTS524207:FUD524212 GDO524207:GDZ524212 GNK524207:GNV524212 GXG524207:GXR524212 HHC524207:HHN524212 HQY524207:HRJ524212 IAU524207:IBF524212 IKQ524207:ILB524212 IUM524207:IUX524212 JEI524207:JET524212 JOE524207:JOP524212 JYA524207:JYL524212 KHW524207:KIH524212 KRS524207:KSD524212 LBO524207:LBZ524212 LLK524207:LLV524212 LVG524207:LVR524212 MFC524207:MFN524212 MOY524207:MPJ524212 MYU524207:MZF524212 NIQ524207:NJB524212 NSM524207:NSX524212 OCI524207:OCT524212 OME524207:OMP524212 OWA524207:OWL524212 PFW524207:PGH524212 PPS524207:PQD524212 PZO524207:PZZ524212 QJK524207:QJV524212 QTG524207:QTR524212 RDC524207:RDN524212 RMY524207:RNJ524212 RWU524207:RXF524212 SGQ524207:SHB524212 SQM524207:SQX524212 TAI524207:TAT524212 TKE524207:TKP524212 TUA524207:TUL524212 UDW524207:UEH524212 UNS524207:UOD524212 UXO524207:UXZ524212 VHK524207:VHV524212 VRG524207:VRR524212 WBC524207:WBN524212 WKY524207:WLJ524212 WUU524207:WVF524212 II589743:IT589748 SE589743:SP589748 ACA589743:ACL589748 ALW589743:AMH589748 AVS589743:AWD589748 BFO589743:BFZ589748 BPK589743:BPV589748 BZG589743:BZR589748 CJC589743:CJN589748 CSY589743:CTJ589748 DCU589743:DDF589748 DMQ589743:DNB589748 DWM589743:DWX589748 EGI589743:EGT589748 EQE589743:EQP589748 FAA589743:FAL589748 FJW589743:FKH589748 FTS589743:FUD589748 GDO589743:GDZ589748 GNK589743:GNV589748 GXG589743:GXR589748 HHC589743:HHN589748 HQY589743:HRJ589748 IAU589743:IBF589748 IKQ589743:ILB589748 IUM589743:IUX589748 JEI589743:JET589748 JOE589743:JOP589748 JYA589743:JYL589748 KHW589743:KIH589748 KRS589743:KSD589748 LBO589743:LBZ589748 LLK589743:LLV589748 LVG589743:LVR589748 MFC589743:MFN589748 MOY589743:MPJ589748 MYU589743:MZF589748 NIQ589743:NJB589748 NSM589743:NSX589748 OCI589743:OCT589748 OME589743:OMP589748 OWA589743:OWL589748 PFW589743:PGH589748 PPS589743:PQD589748 PZO589743:PZZ589748 QJK589743:QJV589748 QTG589743:QTR589748 RDC589743:RDN589748 RMY589743:RNJ589748 RWU589743:RXF589748 SGQ589743:SHB589748 SQM589743:SQX589748 TAI589743:TAT589748 TKE589743:TKP589748 TUA589743:TUL589748 UDW589743:UEH589748 UNS589743:UOD589748 UXO589743:UXZ589748 VHK589743:VHV589748 VRG589743:VRR589748 WBC589743:WBN589748 WKY589743:WLJ589748 WUU589743:WVF589748 II655279:IT655284 SE655279:SP655284 ACA655279:ACL655284 ALW655279:AMH655284 AVS655279:AWD655284 BFO655279:BFZ655284 BPK655279:BPV655284 BZG655279:BZR655284 CJC655279:CJN655284 CSY655279:CTJ655284 DCU655279:DDF655284 DMQ655279:DNB655284 DWM655279:DWX655284 EGI655279:EGT655284 EQE655279:EQP655284 FAA655279:FAL655284 FJW655279:FKH655284 FTS655279:FUD655284 GDO655279:GDZ655284 GNK655279:GNV655284 GXG655279:GXR655284 HHC655279:HHN655284 HQY655279:HRJ655284 IAU655279:IBF655284 IKQ655279:ILB655284 IUM655279:IUX655284 JEI655279:JET655284 JOE655279:JOP655284 JYA655279:JYL655284 KHW655279:KIH655284 KRS655279:KSD655284 LBO655279:LBZ655284 LLK655279:LLV655284 LVG655279:LVR655284 MFC655279:MFN655284 MOY655279:MPJ655284 MYU655279:MZF655284 NIQ655279:NJB655284 NSM655279:NSX655284 OCI655279:OCT655284 OME655279:OMP655284 OWA655279:OWL655284 PFW655279:PGH655284 PPS655279:PQD655284 PZO655279:PZZ655284 QJK655279:QJV655284 QTG655279:QTR655284 RDC655279:RDN655284 RMY655279:RNJ655284 RWU655279:RXF655284 SGQ655279:SHB655284 SQM655279:SQX655284 TAI655279:TAT655284 TKE655279:TKP655284 TUA655279:TUL655284 UDW655279:UEH655284 UNS655279:UOD655284 UXO655279:UXZ655284 VHK655279:VHV655284 VRG655279:VRR655284 WBC655279:WBN655284 WKY655279:WLJ655284 WUU655279:WVF655284 II720815:IT720820 SE720815:SP720820 ACA720815:ACL720820 ALW720815:AMH720820 AVS720815:AWD720820 BFO720815:BFZ720820 BPK720815:BPV720820 BZG720815:BZR720820 CJC720815:CJN720820 CSY720815:CTJ720820 DCU720815:DDF720820 DMQ720815:DNB720820 DWM720815:DWX720820 EGI720815:EGT720820 EQE720815:EQP720820 FAA720815:FAL720820 FJW720815:FKH720820 FTS720815:FUD720820 GDO720815:GDZ720820 GNK720815:GNV720820 GXG720815:GXR720820 HHC720815:HHN720820 HQY720815:HRJ720820 IAU720815:IBF720820 IKQ720815:ILB720820 IUM720815:IUX720820 JEI720815:JET720820 JOE720815:JOP720820 JYA720815:JYL720820 KHW720815:KIH720820 KRS720815:KSD720820 LBO720815:LBZ720820 LLK720815:LLV720820 LVG720815:LVR720820 MFC720815:MFN720820 MOY720815:MPJ720820 MYU720815:MZF720820 NIQ720815:NJB720820 NSM720815:NSX720820 OCI720815:OCT720820 OME720815:OMP720820 OWA720815:OWL720820 PFW720815:PGH720820 PPS720815:PQD720820 PZO720815:PZZ720820 QJK720815:QJV720820 QTG720815:QTR720820 RDC720815:RDN720820 RMY720815:RNJ720820 RWU720815:RXF720820 SGQ720815:SHB720820 SQM720815:SQX720820 TAI720815:TAT720820 TKE720815:TKP720820 TUA720815:TUL720820 UDW720815:UEH720820 UNS720815:UOD720820 UXO720815:UXZ720820 VHK720815:VHV720820 VRG720815:VRR720820 WBC720815:WBN720820 WKY720815:WLJ720820 WUU720815:WVF720820 II786351:IT786356 SE786351:SP786356 ACA786351:ACL786356 ALW786351:AMH786356 AVS786351:AWD786356 BFO786351:BFZ786356 BPK786351:BPV786356 BZG786351:BZR786356 CJC786351:CJN786356 CSY786351:CTJ786356 DCU786351:DDF786356 DMQ786351:DNB786356 DWM786351:DWX786356 EGI786351:EGT786356 EQE786351:EQP786356 FAA786351:FAL786356 FJW786351:FKH786356 FTS786351:FUD786356 GDO786351:GDZ786356 GNK786351:GNV786356 GXG786351:GXR786356 HHC786351:HHN786356 HQY786351:HRJ786356 IAU786351:IBF786356 IKQ786351:ILB786356 IUM786351:IUX786356 JEI786351:JET786356 JOE786351:JOP786356 JYA786351:JYL786356 KHW786351:KIH786356 KRS786351:KSD786356 LBO786351:LBZ786356 LLK786351:LLV786356 LVG786351:LVR786356 MFC786351:MFN786356 MOY786351:MPJ786356 MYU786351:MZF786356 NIQ786351:NJB786356 NSM786351:NSX786356 OCI786351:OCT786356 OME786351:OMP786356 OWA786351:OWL786356 PFW786351:PGH786356 PPS786351:PQD786356 PZO786351:PZZ786356 QJK786351:QJV786356 QTG786351:QTR786356 RDC786351:RDN786356 RMY786351:RNJ786356 RWU786351:RXF786356 SGQ786351:SHB786356 SQM786351:SQX786356 TAI786351:TAT786356 TKE786351:TKP786356 TUA786351:TUL786356 UDW786351:UEH786356 UNS786351:UOD786356 UXO786351:UXZ786356 VHK786351:VHV786356 VRG786351:VRR786356 WBC786351:WBN786356 WKY786351:WLJ786356 WUU786351:WVF786356 II851887:IT851892 SE851887:SP851892 ACA851887:ACL851892 ALW851887:AMH851892 AVS851887:AWD851892 BFO851887:BFZ851892 BPK851887:BPV851892 BZG851887:BZR851892 CJC851887:CJN851892 CSY851887:CTJ851892 DCU851887:DDF851892 DMQ851887:DNB851892 DWM851887:DWX851892 EGI851887:EGT851892 EQE851887:EQP851892 FAA851887:FAL851892 FJW851887:FKH851892 FTS851887:FUD851892 GDO851887:GDZ851892 GNK851887:GNV851892 GXG851887:GXR851892 HHC851887:HHN851892 HQY851887:HRJ851892 IAU851887:IBF851892 IKQ851887:ILB851892 IUM851887:IUX851892 JEI851887:JET851892 JOE851887:JOP851892 JYA851887:JYL851892 KHW851887:KIH851892 KRS851887:KSD851892 LBO851887:LBZ851892 LLK851887:LLV851892 LVG851887:LVR851892 MFC851887:MFN851892 MOY851887:MPJ851892 MYU851887:MZF851892 NIQ851887:NJB851892 NSM851887:NSX851892 OCI851887:OCT851892 OME851887:OMP851892 OWA851887:OWL851892 PFW851887:PGH851892 PPS851887:PQD851892 PZO851887:PZZ851892 QJK851887:QJV851892 QTG851887:QTR851892 RDC851887:RDN851892 RMY851887:RNJ851892 RWU851887:RXF851892 SGQ851887:SHB851892 SQM851887:SQX851892 TAI851887:TAT851892 TKE851887:TKP851892 TUA851887:TUL851892 UDW851887:UEH851892 UNS851887:UOD851892 UXO851887:UXZ851892 VHK851887:VHV851892 VRG851887:VRR851892 WBC851887:WBN851892 WKY851887:WLJ851892 WUU851887:WVF851892 II917423:IT917428 SE917423:SP917428 ACA917423:ACL917428 ALW917423:AMH917428 AVS917423:AWD917428 BFO917423:BFZ917428 BPK917423:BPV917428 BZG917423:BZR917428 CJC917423:CJN917428 CSY917423:CTJ917428 DCU917423:DDF917428 DMQ917423:DNB917428 DWM917423:DWX917428 EGI917423:EGT917428 EQE917423:EQP917428 FAA917423:FAL917428 FJW917423:FKH917428 FTS917423:FUD917428 GDO917423:GDZ917428 GNK917423:GNV917428 GXG917423:GXR917428 HHC917423:HHN917428 HQY917423:HRJ917428 IAU917423:IBF917428 IKQ917423:ILB917428 IUM917423:IUX917428 JEI917423:JET917428 JOE917423:JOP917428 JYA917423:JYL917428 KHW917423:KIH917428 KRS917423:KSD917428 LBO917423:LBZ917428 LLK917423:LLV917428 LVG917423:LVR917428 MFC917423:MFN917428 MOY917423:MPJ917428 MYU917423:MZF917428 NIQ917423:NJB917428 NSM917423:NSX917428 OCI917423:OCT917428 OME917423:OMP917428 OWA917423:OWL917428 PFW917423:PGH917428 PPS917423:PQD917428 PZO917423:PZZ917428 QJK917423:QJV917428 QTG917423:QTR917428 RDC917423:RDN917428 RMY917423:RNJ917428 RWU917423:RXF917428 SGQ917423:SHB917428 SQM917423:SQX917428 TAI917423:TAT917428 TKE917423:TKP917428 TUA917423:TUL917428 UDW917423:UEH917428 UNS917423:UOD917428 UXO917423:UXZ917428 VHK917423:VHV917428 VRG917423:VRR917428 WBC917423:WBN917428 WKY917423:WLJ917428 WUU917423:WVF917428 II982959:IT982964 SE982959:SP982964 ACA982959:ACL982964 ALW982959:AMH982964 AVS982959:AWD982964 BFO982959:BFZ982964 BPK982959:BPV982964 BZG982959:BZR982964 CJC982959:CJN982964 CSY982959:CTJ982964 DCU982959:DDF982964 DMQ982959:DNB982964 DWM982959:DWX982964 EGI982959:EGT982964 EQE982959:EQP982964 FAA982959:FAL982964 FJW982959:FKH982964 FTS982959:FUD982964 GDO982959:GDZ982964 GNK982959:GNV982964 GXG982959:GXR982964 HHC982959:HHN982964 HQY982959:HRJ982964 IAU982959:IBF982964 IKQ982959:ILB982964 IUM982959:IUX982964 JEI982959:JET982964 JOE982959:JOP982964 JYA982959:JYL982964 KHW982959:KIH982964 KRS982959:KSD982964 LBO982959:LBZ982964 LLK982959:LLV982964 LVG982959:LVR982964 MFC982959:MFN982964 MOY982959:MPJ982964 MYU982959:MZF982964 NIQ982959:NJB982964 NSM982959:NSX982964 OCI982959:OCT982964 OME982959:OMP982964 OWA982959:OWL982964 PFW982959:PGH982964 PPS982959:PQD982964 PZO982959:PZZ982964 QJK982959:QJV982964 QTG982959:QTR982964 RDC982959:RDN982964 RMY982959:RNJ982964 RWU982959:RXF982964 SGQ982959:SHB982964 SQM982959:SQX982964 TAI982959:TAT982964 TKE982959:TKP982964 TUA982959:TUL982964 UDW982959:UEH982964 UNS982959:UOD982964 UXO982959:UXZ982964 VHK982959:VHV982964 VRG982959:VRR982964 WBC982959:WBN982964 WKY982959:WLJ982964 WUU982959:WVF982964 HI65455:HT65460 RE65455:RP65460 ABA65455:ABL65460 AKW65455:ALH65460 AUS65455:AVD65460 BEO65455:BEZ65460 BOK65455:BOV65460 BYG65455:BYR65460 CIC65455:CIN65460 CRY65455:CSJ65460 DBU65455:DCF65460 DLQ65455:DMB65460 DVM65455:DVX65460 EFI65455:EFT65460 EPE65455:EPP65460 EZA65455:EZL65460 FIW65455:FJH65460 FSS65455:FTD65460 GCO65455:GCZ65460 GMK65455:GMV65460 GWG65455:GWR65460 HGC65455:HGN65460 HPY65455:HQJ65460 HZU65455:IAF65460 IJQ65455:IKB65460 ITM65455:ITX65460 JDI65455:JDT65460 JNE65455:JNP65460 JXA65455:JXL65460 KGW65455:KHH65460 KQS65455:KRD65460 LAO65455:LAZ65460 LKK65455:LKV65460 LUG65455:LUR65460 MEC65455:MEN65460 MNY65455:MOJ65460 MXU65455:MYF65460 NHQ65455:NIB65460 NRM65455:NRX65460 OBI65455:OBT65460 OLE65455:OLP65460 OVA65455:OVL65460 PEW65455:PFH65460 POS65455:PPD65460 PYO65455:PYZ65460 QIK65455:QIV65460 QSG65455:QSR65460 RCC65455:RCN65460 RLY65455:RMJ65460 RVU65455:RWF65460 SFQ65455:SGB65460 SPM65455:SPX65460 SZI65455:SZT65460 TJE65455:TJP65460 TTA65455:TTL65460 UCW65455:UDH65460 UMS65455:UND65460 UWO65455:UWZ65460 VGK65455:VGV65460 VQG65455:VQR65460 WAC65455:WAN65460 WJY65455:WKJ65460 WTU65455:WUF65460 HI130991:HT130996 RE130991:RP130996 ABA130991:ABL130996 AKW130991:ALH130996 AUS130991:AVD130996 BEO130991:BEZ130996 BOK130991:BOV130996 BYG130991:BYR130996 CIC130991:CIN130996 CRY130991:CSJ130996 DBU130991:DCF130996 DLQ130991:DMB130996 DVM130991:DVX130996 EFI130991:EFT130996 EPE130991:EPP130996 EZA130991:EZL130996 FIW130991:FJH130996 FSS130991:FTD130996 GCO130991:GCZ130996 GMK130991:GMV130996 GWG130991:GWR130996 HGC130991:HGN130996 HPY130991:HQJ130996 HZU130991:IAF130996 IJQ130991:IKB130996 ITM130991:ITX130996 JDI130991:JDT130996 JNE130991:JNP130996 JXA130991:JXL130996 KGW130991:KHH130996 KQS130991:KRD130996 LAO130991:LAZ130996 LKK130991:LKV130996 LUG130991:LUR130996 MEC130991:MEN130996 MNY130991:MOJ130996 MXU130991:MYF130996 NHQ130991:NIB130996 NRM130991:NRX130996 OBI130991:OBT130996 OLE130991:OLP130996 OVA130991:OVL130996 PEW130991:PFH130996 POS130991:PPD130996 PYO130991:PYZ130996 QIK130991:QIV130996 QSG130991:QSR130996 RCC130991:RCN130996 RLY130991:RMJ130996 RVU130991:RWF130996 SFQ130991:SGB130996 SPM130991:SPX130996 SZI130991:SZT130996 TJE130991:TJP130996 TTA130991:TTL130996 UCW130991:UDH130996 UMS130991:UND130996 UWO130991:UWZ130996 VGK130991:VGV130996 VQG130991:VQR130996 WAC130991:WAN130996 WJY130991:WKJ130996 WTU130991:WUF130996 HI196527:HT196532 RE196527:RP196532 ABA196527:ABL196532 AKW196527:ALH196532 AUS196527:AVD196532 BEO196527:BEZ196532 BOK196527:BOV196532 BYG196527:BYR196532 CIC196527:CIN196532 CRY196527:CSJ196532 DBU196527:DCF196532 DLQ196527:DMB196532 DVM196527:DVX196532 EFI196527:EFT196532 EPE196527:EPP196532 EZA196527:EZL196532 FIW196527:FJH196532 FSS196527:FTD196532 GCO196527:GCZ196532 GMK196527:GMV196532 GWG196527:GWR196532 HGC196527:HGN196532 HPY196527:HQJ196532 HZU196527:IAF196532 IJQ196527:IKB196532 ITM196527:ITX196532 JDI196527:JDT196532 JNE196527:JNP196532 JXA196527:JXL196532 KGW196527:KHH196532 KQS196527:KRD196532 LAO196527:LAZ196532 LKK196527:LKV196532 LUG196527:LUR196532 MEC196527:MEN196532 MNY196527:MOJ196532 MXU196527:MYF196532 NHQ196527:NIB196532 NRM196527:NRX196532 OBI196527:OBT196532 OLE196527:OLP196532 OVA196527:OVL196532 PEW196527:PFH196532 POS196527:PPD196532 PYO196527:PYZ196532 QIK196527:QIV196532 QSG196527:QSR196532 RCC196527:RCN196532 RLY196527:RMJ196532 RVU196527:RWF196532 SFQ196527:SGB196532 SPM196527:SPX196532 SZI196527:SZT196532 TJE196527:TJP196532 TTA196527:TTL196532 UCW196527:UDH196532 UMS196527:UND196532 UWO196527:UWZ196532 VGK196527:VGV196532 VQG196527:VQR196532 WAC196527:WAN196532 WJY196527:WKJ196532 WTU196527:WUF196532 HI262063:HT262068 RE262063:RP262068 ABA262063:ABL262068 AKW262063:ALH262068 AUS262063:AVD262068 BEO262063:BEZ262068 BOK262063:BOV262068 BYG262063:BYR262068 CIC262063:CIN262068 CRY262063:CSJ262068 DBU262063:DCF262068 DLQ262063:DMB262068 DVM262063:DVX262068 EFI262063:EFT262068 EPE262063:EPP262068 EZA262063:EZL262068 FIW262063:FJH262068 FSS262063:FTD262068 GCO262063:GCZ262068 GMK262063:GMV262068 GWG262063:GWR262068 HGC262063:HGN262068 HPY262063:HQJ262068 HZU262063:IAF262068 IJQ262063:IKB262068 ITM262063:ITX262068 JDI262063:JDT262068 JNE262063:JNP262068 JXA262063:JXL262068 KGW262063:KHH262068 KQS262063:KRD262068 LAO262063:LAZ262068 LKK262063:LKV262068 LUG262063:LUR262068 MEC262063:MEN262068 MNY262063:MOJ262068 MXU262063:MYF262068 NHQ262063:NIB262068 NRM262063:NRX262068 OBI262063:OBT262068 OLE262063:OLP262068 OVA262063:OVL262068 PEW262063:PFH262068 POS262063:PPD262068 PYO262063:PYZ262068 QIK262063:QIV262068 QSG262063:QSR262068 RCC262063:RCN262068 RLY262063:RMJ262068 RVU262063:RWF262068 SFQ262063:SGB262068 SPM262063:SPX262068 SZI262063:SZT262068 TJE262063:TJP262068 TTA262063:TTL262068 UCW262063:UDH262068 UMS262063:UND262068 UWO262063:UWZ262068 VGK262063:VGV262068 VQG262063:VQR262068 WAC262063:WAN262068 WJY262063:WKJ262068 WTU262063:WUF262068 HI327599:HT327604 RE327599:RP327604 ABA327599:ABL327604 AKW327599:ALH327604 AUS327599:AVD327604 BEO327599:BEZ327604 BOK327599:BOV327604 BYG327599:BYR327604 CIC327599:CIN327604 CRY327599:CSJ327604 DBU327599:DCF327604 DLQ327599:DMB327604 DVM327599:DVX327604 EFI327599:EFT327604 EPE327599:EPP327604 EZA327599:EZL327604 FIW327599:FJH327604 FSS327599:FTD327604 GCO327599:GCZ327604 GMK327599:GMV327604 GWG327599:GWR327604 HGC327599:HGN327604 HPY327599:HQJ327604 HZU327599:IAF327604 IJQ327599:IKB327604 ITM327599:ITX327604 JDI327599:JDT327604 JNE327599:JNP327604 JXA327599:JXL327604 KGW327599:KHH327604 KQS327599:KRD327604 LAO327599:LAZ327604 LKK327599:LKV327604 LUG327599:LUR327604 MEC327599:MEN327604 MNY327599:MOJ327604 MXU327599:MYF327604 NHQ327599:NIB327604 NRM327599:NRX327604 OBI327599:OBT327604 OLE327599:OLP327604 OVA327599:OVL327604 PEW327599:PFH327604 POS327599:PPD327604 PYO327599:PYZ327604 QIK327599:QIV327604 QSG327599:QSR327604 RCC327599:RCN327604 RLY327599:RMJ327604 RVU327599:RWF327604 SFQ327599:SGB327604 SPM327599:SPX327604 SZI327599:SZT327604 TJE327599:TJP327604 TTA327599:TTL327604 UCW327599:UDH327604 UMS327599:UND327604 UWO327599:UWZ327604 VGK327599:VGV327604 VQG327599:VQR327604 WAC327599:WAN327604 WJY327599:WKJ327604 WTU327599:WUF327604 HI393135:HT393140 RE393135:RP393140 ABA393135:ABL393140 AKW393135:ALH393140 AUS393135:AVD393140 BEO393135:BEZ393140 BOK393135:BOV393140 BYG393135:BYR393140 CIC393135:CIN393140 CRY393135:CSJ393140 DBU393135:DCF393140 DLQ393135:DMB393140 DVM393135:DVX393140 EFI393135:EFT393140 EPE393135:EPP393140 EZA393135:EZL393140 FIW393135:FJH393140 FSS393135:FTD393140 GCO393135:GCZ393140 GMK393135:GMV393140 GWG393135:GWR393140 HGC393135:HGN393140 HPY393135:HQJ393140 HZU393135:IAF393140 IJQ393135:IKB393140 ITM393135:ITX393140 JDI393135:JDT393140 JNE393135:JNP393140 JXA393135:JXL393140 KGW393135:KHH393140 KQS393135:KRD393140 LAO393135:LAZ393140 LKK393135:LKV393140 LUG393135:LUR393140 MEC393135:MEN393140 MNY393135:MOJ393140 MXU393135:MYF393140 NHQ393135:NIB393140 NRM393135:NRX393140 OBI393135:OBT393140 OLE393135:OLP393140 OVA393135:OVL393140 PEW393135:PFH393140 POS393135:PPD393140 PYO393135:PYZ393140 QIK393135:QIV393140 QSG393135:QSR393140 RCC393135:RCN393140 RLY393135:RMJ393140 RVU393135:RWF393140 SFQ393135:SGB393140 SPM393135:SPX393140 SZI393135:SZT393140 TJE393135:TJP393140 TTA393135:TTL393140 UCW393135:UDH393140 UMS393135:UND393140 UWO393135:UWZ393140 VGK393135:VGV393140 VQG393135:VQR393140 WAC393135:WAN393140 WJY393135:WKJ393140 WTU393135:WUF393140 HI458671:HT458676 RE458671:RP458676 ABA458671:ABL458676 AKW458671:ALH458676 AUS458671:AVD458676 BEO458671:BEZ458676 BOK458671:BOV458676 BYG458671:BYR458676 CIC458671:CIN458676 CRY458671:CSJ458676 DBU458671:DCF458676 DLQ458671:DMB458676 DVM458671:DVX458676 EFI458671:EFT458676 EPE458671:EPP458676 EZA458671:EZL458676 FIW458671:FJH458676 FSS458671:FTD458676 GCO458671:GCZ458676 GMK458671:GMV458676 GWG458671:GWR458676 HGC458671:HGN458676 HPY458671:HQJ458676 HZU458671:IAF458676 IJQ458671:IKB458676 ITM458671:ITX458676 JDI458671:JDT458676 JNE458671:JNP458676 JXA458671:JXL458676 KGW458671:KHH458676 KQS458671:KRD458676 LAO458671:LAZ458676 LKK458671:LKV458676 LUG458671:LUR458676 MEC458671:MEN458676 MNY458671:MOJ458676 MXU458671:MYF458676 NHQ458671:NIB458676 NRM458671:NRX458676 OBI458671:OBT458676 OLE458671:OLP458676 OVA458671:OVL458676 PEW458671:PFH458676 POS458671:PPD458676 PYO458671:PYZ458676 QIK458671:QIV458676 QSG458671:QSR458676 RCC458671:RCN458676 RLY458671:RMJ458676 RVU458671:RWF458676 SFQ458671:SGB458676 SPM458671:SPX458676 SZI458671:SZT458676 TJE458671:TJP458676 TTA458671:TTL458676 UCW458671:UDH458676 UMS458671:UND458676 UWO458671:UWZ458676 VGK458671:VGV458676 VQG458671:VQR458676 WAC458671:WAN458676 WJY458671:WKJ458676 WTU458671:WUF458676 HI524207:HT524212 RE524207:RP524212 ABA524207:ABL524212 AKW524207:ALH524212 AUS524207:AVD524212 BEO524207:BEZ524212 BOK524207:BOV524212 BYG524207:BYR524212 CIC524207:CIN524212 CRY524207:CSJ524212 DBU524207:DCF524212 DLQ524207:DMB524212 DVM524207:DVX524212 EFI524207:EFT524212 EPE524207:EPP524212 EZA524207:EZL524212 FIW524207:FJH524212 FSS524207:FTD524212 GCO524207:GCZ524212 GMK524207:GMV524212 GWG524207:GWR524212 HGC524207:HGN524212 HPY524207:HQJ524212 HZU524207:IAF524212 IJQ524207:IKB524212 ITM524207:ITX524212 JDI524207:JDT524212 JNE524207:JNP524212 JXA524207:JXL524212 KGW524207:KHH524212 KQS524207:KRD524212 LAO524207:LAZ524212 LKK524207:LKV524212 LUG524207:LUR524212 MEC524207:MEN524212 MNY524207:MOJ524212 MXU524207:MYF524212 NHQ524207:NIB524212 NRM524207:NRX524212 OBI524207:OBT524212 OLE524207:OLP524212 OVA524207:OVL524212 PEW524207:PFH524212 POS524207:PPD524212 PYO524207:PYZ524212 QIK524207:QIV524212 QSG524207:QSR524212 RCC524207:RCN524212 RLY524207:RMJ524212 RVU524207:RWF524212 SFQ524207:SGB524212 SPM524207:SPX524212 SZI524207:SZT524212 TJE524207:TJP524212 TTA524207:TTL524212 UCW524207:UDH524212 UMS524207:UND524212 UWO524207:UWZ524212 VGK524207:VGV524212 VQG524207:VQR524212 WAC524207:WAN524212 WJY524207:WKJ524212 WTU524207:WUF524212 HI589743:HT589748 RE589743:RP589748 ABA589743:ABL589748 AKW589743:ALH589748 AUS589743:AVD589748 BEO589743:BEZ589748 BOK589743:BOV589748 BYG589743:BYR589748 CIC589743:CIN589748 CRY589743:CSJ589748 DBU589743:DCF589748 DLQ589743:DMB589748 DVM589743:DVX589748 EFI589743:EFT589748 EPE589743:EPP589748 EZA589743:EZL589748 FIW589743:FJH589748 FSS589743:FTD589748 GCO589743:GCZ589748 GMK589743:GMV589748 GWG589743:GWR589748 HGC589743:HGN589748 HPY589743:HQJ589748 HZU589743:IAF589748 IJQ589743:IKB589748 ITM589743:ITX589748 JDI589743:JDT589748 JNE589743:JNP589748 JXA589743:JXL589748 KGW589743:KHH589748 KQS589743:KRD589748 LAO589743:LAZ589748 LKK589743:LKV589748 LUG589743:LUR589748 MEC589743:MEN589748 MNY589743:MOJ589748 MXU589743:MYF589748 NHQ589743:NIB589748 NRM589743:NRX589748 OBI589743:OBT589748 OLE589743:OLP589748 OVA589743:OVL589748 PEW589743:PFH589748 POS589743:PPD589748 PYO589743:PYZ589748 QIK589743:QIV589748 QSG589743:QSR589748 RCC589743:RCN589748 RLY589743:RMJ589748 RVU589743:RWF589748 SFQ589743:SGB589748 SPM589743:SPX589748 SZI589743:SZT589748 TJE589743:TJP589748 TTA589743:TTL589748 UCW589743:UDH589748 UMS589743:UND589748 UWO589743:UWZ589748 VGK589743:VGV589748 VQG589743:VQR589748 WAC589743:WAN589748 WJY589743:WKJ589748 WTU589743:WUF589748 HI655279:HT655284 RE655279:RP655284 ABA655279:ABL655284 AKW655279:ALH655284 AUS655279:AVD655284 BEO655279:BEZ655284 BOK655279:BOV655284 BYG655279:BYR655284 CIC655279:CIN655284 CRY655279:CSJ655284 DBU655279:DCF655284 DLQ655279:DMB655284 DVM655279:DVX655284 EFI655279:EFT655284 EPE655279:EPP655284 EZA655279:EZL655284 FIW655279:FJH655284 FSS655279:FTD655284 GCO655279:GCZ655284 GMK655279:GMV655284 GWG655279:GWR655284 HGC655279:HGN655284 HPY655279:HQJ655284 HZU655279:IAF655284 IJQ655279:IKB655284 ITM655279:ITX655284 JDI655279:JDT655284 JNE655279:JNP655284 JXA655279:JXL655284 KGW655279:KHH655284 KQS655279:KRD655284 LAO655279:LAZ655284 LKK655279:LKV655284 LUG655279:LUR655284 MEC655279:MEN655284 MNY655279:MOJ655284 MXU655279:MYF655284 NHQ655279:NIB655284 NRM655279:NRX655284 OBI655279:OBT655284 OLE655279:OLP655284 OVA655279:OVL655284 PEW655279:PFH655284 POS655279:PPD655284 PYO655279:PYZ655284 QIK655279:QIV655284 QSG655279:QSR655284 RCC655279:RCN655284 RLY655279:RMJ655284 RVU655279:RWF655284 SFQ655279:SGB655284 SPM655279:SPX655284 SZI655279:SZT655284 TJE655279:TJP655284 TTA655279:TTL655284 UCW655279:UDH655284 UMS655279:UND655284 UWO655279:UWZ655284 VGK655279:VGV655284 VQG655279:VQR655284 WAC655279:WAN655284 WJY655279:WKJ655284 WTU655279:WUF655284 HI720815:HT720820 RE720815:RP720820 ABA720815:ABL720820 AKW720815:ALH720820 AUS720815:AVD720820 BEO720815:BEZ720820 BOK720815:BOV720820 BYG720815:BYR720820 CIC720815:CIN720820 CRY720815:CSJ720820 DBU720815:DCF720820 DLQ720815:DMB720820 DVM720815:DVX720820 EFI720815:EFT720820 EPE720815:EPP720820 EZA720815:EZL720820 FIW720815:FJH720820 FSS720815:FTD720820 GCO720815:GCZ720820 GMK720815:GMV720820 GWG720815:GWR720820 HGC720815:HGN720820 HPY720815:HQJ720820 HZU720815:IAF720820 IJQ720815:IKB720820 ITM720815:ITX720820 JDI720815:JDT720820 JNE720815:JNP720820 JXA720815:JXL720820 KGW720815:KHH720820 KQS720815:KRD720820 LAO720815:LAZ720820 LKK720815:LKV720820 LUG720815:LUR720820 MEC720815:MEN720820 MNY720815:MOJ720820 MXU720815:MYF720820 NHQ720815:NIB720820 NRM720815:NRX720820 OBI720815:OBT720820 OLE720815:OLP720820 OVA720815:OVL720820 PEW720815:PFH720820 POS720815:PPD720820 PYO720815:PYZ720820 QIK720815:QIV720820 QSG720815:QSR720820 RCC720815:RCN720820 RLY720815:RMJ720820 RVU720815:RWF720820 SFQ720815:SGB720820 SPM720815:SPX720820 SZI720815:SZT720820 TJE720815:TJP720820 TTA720815:TTL720820 UCW720815:UDH720820 UMS720815:UND720820 UWO720815:UWZ720820 VGK720815:VGV720820 VQG720815:VQR720820 WAC720815:WAN720820 WJY720815:WKJ720820 WTU720815:WUF720820 HI786351:HT786356 RE786351:RP786356 ABA786351:ABL786356 AKW786351:ALH786356 AUS786351:AVD786356 BEO786351:BEZ786356 BOK786351:BOV786356 BYG786351:BYR786356 CIC786351:CIN786356 CRY786351:CSJ786356 DBU786351:DCF786356 DLQ786351:DMB786356 DVM786351:DVX786356 EFI786351:EFT786356 EPE786351:EPP786356 EZA786351:EZL786356 FIW786351:FJH786356 FSS786351:FTD786356 GCO786351:GCZ786356 GMK786351:GMV786356 GWG786351:GWR786356 HGC786351:HGN786356 HPY786351:HQJ786356 HZU786351:IAF786356 IJQ786351:IKB786356 ITM786351:ITX786356 JDI786351:JDT786356 JNE786351:JNP786356 JXA786351:JXL786356 KGW786351:KHH786356 KQS786351:KRD786356 LAO786351:LAZ786356 LKK786351:LKV786356 LUG786351:LUR786356 MEC786351:MEN786356 MNY786351:MOJ786356 MXU786351:MYF786356 NHQ786351:NIB786356 NRM786351:NRX786356 OBI786351:OBT786356 OLE786351:OLP786356 OVA786351:OVL786356 PEW786351:PFH786356 POS786351:PPD786356 PYO786351:PYZ786356 QIK786351:QIV786356 QSG786351:QSR786356 RCC786351:RCN786356 RLY786351:RMJ786356 RVU786351:RWF786356 SFQ786351:SGB786356 SPM786351:SPX786356 SZI786351:SZT786356 TJE786351:TJP786356 TTA786351:TTL786356 UCW786351:UDH786356 UMS786351:UND786356 UWO786351:UWZ786356 VGK786351:VGV786356 VQG786351:VQR786356 WAC786351:WAN786356 WJY786351:WKJ786356 WTU786351:WUF786356 HI851887:HT851892 RE851887:RP851892 ABA851887:ABL851892 AKW851887:ALH851892 AUS851887:AVD851892 BEO851887:BEZ851892 BOK851887:BOV851892 BYG851887:BYR851892 CIC851887:CIN851892 CRY851887:CSJ851892 DBU851887:DCF851892 DLQ851887:DMB851892 DVM851887:DVX851892 EFI851887:EFT851892 EPE851887:EPP851892 EZA851887:EZL851892 FIW851887:FJH851892 FSS851887:FTD851892 GCO851887:GCZ851892 GMK851887:GMV851892 GWG851887:GWR851892 HGC851887:HGN851892 HPY851887:HQJ851892 HZU851887:IAF851892 IJQ851887:IKB851892 ITM851887:ITX851892 JDI851887:JDT851892 JNE851887:JNP851892 JXA851887:JXL851892 KGW851887:KHH851892 KQS851887:KRD851892 LAO851887:LAZ851892 LKK851887:LKV851892 LUG851887:LUR851892 MEC851887:MEN851892 MNY851887:MOJ851892 MXU851887:MYF851892 NHQ851887:NIB851892 NRM851887:NRX851892 OBI851887:OBT851892 OLE851887:OLP851892 OVA851887:OVL851892 PEW851887:PFH851892 POS851887:PPD851892 PYO851887:PYZ851892 QIK851887:QIV851892 QSG851887:QSR851892 RCC851887:RCN851892 RLY851887:RMJ851892 RVU851887:RWF851892 SFQ851887:SGB851892 SPM851887:SPX851892 SZI851887:SZT851892 TJE851887:TJP851892 TTA851887:TTL851892 UCW851887:UDH851892 UMS851887:UND851892 UWO851887:UWZ851892 VGK851887:VGV851892 VQG851887:VQR851892 WAC851887:WAN851892 WJY851887:WKJ851892 WTU851887:WUF851892 HI917423:HT917428 RE917423:RP917428 ABA917423:ABL917428 AKW917423:ALH917428 AUS917423:AVD917428 BEO917423:BEZ917428 BOK917423:BOV917428 BYG917423:BYR917428 CIC917423:CIN917428 CRY917423:CSJ917428 DBU917423:DCF917428 DLQ917423:DMB917428 DVM917423:DVX917428 EFI917423:EFT917428 EPE917423:EPP917428 EZA917423:EZL917428 FIW917423:FJH917428 FSS917423:FTD917428 GCO917423:GCZ917428 GMK917423:GMV917428 GWG917423:GWR917428 HGC917423:HGN917428 HPY917423:HQJ917428 HZU917423:IAF917428 IJQ917423:IKB917428 ITM917423:ITX917428 JDI917423:JDT917428 JNE917423:JNP917428 JXA917423:JXL917428 KGW917423:KHH917428 KQS917423:KRD917428 LAO917423:LAZ917428 LKK917423:LKV917428 LUG917423:LUR917428 MEC917423:MEN917428 MNY917423:MOJ917428 MXU917423:MYF917428 NHQ917423:NIB917428 NRM917423:NRX917428 OBI917423:OBT917428 OLE917423:OLP917428 OVA917423:OVL917428 PEW917423:PFH917428 POS917423:PPD917428 PYO917423:PYZ917428 QIK917423:QIV917428 QSG917423:QSR917428 RCC917423:RCN917428 RLY917423:RMJ917428 RVU917423:RWF917428 SFQ917423:SGB917428 SPM917423:SPX917428 SZI917423:SZT917428 TJE917423:TJP917428 TTA917423:TTL917428 UCW917423:UDH917428 UMS917423:UND917428 UWO917423:UWZ917428 VGK917423:VGV917428 VQG917423:VQR917428 WAC917423:WAN917428 WJY917423:WKJ917428 WTU917423:WUF917428 HI982959:HT982964 RE982959:RP982964 ABA982959:ABL982964 AKW982959:ALH982964 AUS982959:AVD982964 BEO982959:BEZ982964 BOK982959:BOV982964 BYG982959:BYR982964 CIC982959:CIN982964 CRY982959:CSJ982964 DBU982959:DCF982964 DLQ982959:DMB982964 DVM982959:DVX982964 EFI982959:EFT982964 EPE982959:EPP982964 EZA982959:EZL982964 FIW982959:FJH982964 FSS982959:FTD982964 GCO982959:GCZ982964 GMK982959:GMV982964 GWG982959:GWR982964 HGC982959:HGN982964 HPY982959:HQJ982964 HZU982959:IAF982964 IJQ982959:IKB982964 ITM982959:ITX982964 JDI982959:JDT982964 JNE982959:JNP982964 JXA982959:JXL982964 KGW982959:KHH982964 KQS982959:KRD982964 LAO982959:LAZ982964 LKK982959:LKV982964 LUG982959:LUR982964 MEC982959:MEN982964 MNY982959:MOJ982964 MXU982959:MYF982964 NHQ982959:NIB982964 NRM982959:NRX982964 OBI982959:OBT982964 OLE982959:OLP982964 OVA982959:OVL982964 PEW982959:PFH982964 POS982959:PPD982964 PYO982959:PYZ982964 QIK982959:QIV982964 QSG982959:QSR982964 RCC982959:RCN982964 RLY982959:RMJ982964 RVU982959:RWF982964 SFQ982959:SGB982964 SPM982959:SPX982964 SZI982959:SZT982964 TJE982959:TJP982964 TTA982959:TTL982964 UCW982959:UDH982964 UMS982959:UND982964 UWO982959:UWZ982964 VGK982959:VGV982964 VQG982959:VQR982964 WAC982959:WAN982964 WJY982959:WKJ982964 WTU982959:WUF982964 HV65455:IG65460 RR65455:SC65460 ABN65455:ABY65460 ALJ65455:ALU65460 AVF65455:AVQ65460 BFB65455:BFM65460 BOX65455:BPI65460 BYT65455:BZE65460 CIP65455:CJA65460 CSL65455:CSW65460 DCH65455:DCS65460 DMD65455:DMO65460 DVZ65455:DWK65460 EFV65455:EGG65460 EPR65455:EQC65460 EZN65455:EZY65460 FJJ65455:FJU65460 FTF65455:FTQ65460 GDB65455:GDM65460 GMX65455:GNI65460 GWT65455:GXE65460 HGP65455:HHA65460 HQL65455:HQW65460 IAH65455:IAS65460 IKD65455:IKO65460 ITZ65455:IUK65460 JDV65455:JEG65460 JNR65455:JOC65460 JXN65455:JXY65460 KHJ65455:KHU65460 KRF65455:KRQ65460 LBB65455:LBM65460 LKX65455:LLI65460 LUT65455:LVE65460 MEP65455:MFA65460 MOL65455:MOW65460 MYH65455:MYS65460 NID65455:NIO65460 NRZ65455:NSK65460 OBV65455:OCG65460 OLR65455:OMC65460 OVN65455:OVY65460 PFJ65455:PFU65460 PPF65455:PPQ65460 PZB65455:PZM65460 QIX65455:QJI65460 QST65455:QTE65460 RCP65455:RDA65460 RML65455:RMW65460 RWH65455:RWS65460 SGD65455:SGO65460 SPZ65455:SQK65460 SZV65455:TAG65460 TJR65455:TKC65460 TTN65455:TTY65460 UDJ65455:UDU65460 UNF65455:UNQ65460 UXB65455:UXM65460 VGX65455:VHI65460 VQT65455:VRE65460 WAP65455:WBA65460 WKL65455:WKW65460 WUH65455:WUS65460 HV130991:IG130996 RR130991:SC130996 ABN130991:ABY130996 ALJ130991:ALU130996 AVF130991:AVQ130996 BFB130991:BFM130996 BOX130991:BPI130996 BYT130991:BZE130996 CIP130991:CJA130996 CSL130991:CSW130996 DCH130991:DCS130996 DMD130991:DMO130996 DVZ130991:DWK130996 EFV130991:EGG130996 EPR130991:EQC130996 EZN130991:EZY130996 FJJ130991:FJU130996 FTF130991:FTQ130996 GDB130991:GDM130996 GMX130991:GNI130996 GWT130991:GXE130996 HGP130991:HHA130996 HQL130991:HQW130996 IAH130991:IAS130996 IKD130991:IKO130996 ITZ130991:IUK130996 JDV130991:JEG130996 JNR130991:JOC130996 JXN130991:JXY130996 KHJ130991:KHU130996 KRF130991:KRQ130996 LBB130991:LBM130996 LKX130991:LLI130996 LUT130991:LVE130996 MEP130991:MFA130996 MOL130991:MOW130996 MYH130991:MYS130996 NID130991:NIO130996 NRZ130991:NSK130996 OBV130991:OCG130996 OLR130991:OMC130996 OVN130991:OVY130996 PFJ130991:PFU130996 PPF130991:PPQ130996 PZB130991:PZM130996 QIX130991:QJI130996 QST130991:QTE130996 RCP130991:RDA130996 RML130991:RMW130996 RWH130991:RWS130996 SGD130991:SGO130996 SPZ130991:SQK130996 SZV130991:TAG130996 TJR130991:TKC130996 TTN130991:TTY130996 UDJ130991:UDU130996 UNF130991:UNQ130996 UXB130991:UXM130996 VGX130991:VHI130996 VQT130991:VRE130996 WAP130991:WBA130996 WKL130991:WKW130996 WUH130991:WUS130996 HV196527:IG196532 RR196527:SC196532 ABN196527:ABY196532 ALJ196527:ALU196532 AVF196527:AVQ196532 BFB196527:BFM196532 BOX196527:BPI196532 BYT196527:BZE196532 CIP196527:CJA196532 CSL196527:CSW196532 DCH196527:DCS196532 DMD196527:DMO196532 DVZ196527:DWK196532 EFV196527:EGG196532 EPR196527:EQC196532 EZN196527:EZY196532 FJJ196527:FJU196532 FTF196527:FTQ196532 GDB196527:GDM196532 GMX196527:GNI196532 GWT196527:GXE196532 HGP196527:HHA196532 HQL196527:HQW196532 IAH196527:IAS196532 IKD196527:IKO196532 ITZ196527:IUK196532 JDV196527:JEG196532 JNR196527:JOC196532 JXN196527:JXY196532 KHJ196527:KHU196532 KRF196527:KRQ196532 LBB196527:LBM196532 LKX196527:LLI196532 LUT196527:LVE196532 MEP196527:MFA196532 MOL196527:MOW196532 MYH196527:MYS196532 NID196527:NIO196532 NRZ196527:NSK196532 OBV196527:OCG196532 OLR196527:OMC196532 OVN196527:OVY196532 PFJ196527:PFU196532 PPF196527:PPQ196532 PZB196527:PZM196532 QIX196527:QJI196532 QST196527:QTE196532 RCP196527:RDA196532 RML196527:RMW196532 RWH196527:RWS196532 SGD196527:SGO196532 SPZ196527:SQK196532 SZV196527:TAG196532 TJR196527:TKC196532 TTN196527:TTY196532 UDJ196527:UDU196532 UNF196527:UNQ196532 UXB196527:UXM196532 VGX196527:VHI196532 VQT196527:VRE196532 WAP196527:WBA196532 WKL196527:WKW196532 WUH196527:WUS196532 HV262063:IG262068 RR262063:SC262068 ABN262063:ABY262068 ALJ262063:ALU262068 AVF262063:AVQ262068 BFB262063:BFM262068 BOX262063:BPI262068 BYT262063:BZE262068 CIP262063:CJA262068 CSL262063:CSW262068 DCH262063:DCS262068 DMD262063:DMO262068 DVZ262063:DWK262068 EFV262063:EGG262068 EPR262063:EQC262068 EZN262063:EZY262068 FJJ262063:FJU262068 FTF262063:FTQ262068 GDB262063:GDM262068 GMX262063:GNI262068 GWT262063:GXE262068 HGP262063:HHA262068 HQL262063:HQW262068 IAH262063:IAS262068 IKD262063:IKO262068 ITZ262063:IUK262068 JDV262063:JEG262068 JNR262063:JOC262068 JXN262063:JXY262068 KHJ262063:KHU262068 KRF262063:KRQ262068 LBB262063:LBM262068 LKX262063:LLI262068 LUT262063:LVE262068 MEP262063:MFA262068 MOL262063:MOW262068 MYH262063:MYS262068 NID262063:NIO262068 NRZ262063:NSK262068 OBV262063:OCG262068 OLR262063:OMC262068 OVN262063:OVY262068 PFJ262063:PFU262068 PPF262063:PPQ262068 PZB262063:PZM262068 QIX262063:QJI262068 QST262063:QTE262068 RCP262063:RDA262068 RML262063:RMW262068 RWH262063:RWS262068 SGD262063:SGO262068 SPZ262063:SQK262068 SZV262063:TAG262068 TJR262063:TKC262068 TTN262063:TTY262068 UDJ262063:UDU262068 UNF262063:UNQ262068 UXB262063:UXM262068 VGX262063:VHI262068 VQT262063:VRE262068 WAP262063:WBA262068 WKL262063:WKW262068 WUH262063:WUS262068 HV327599:IG327604 RR327599:SC327604 ABN327599:ABY327604 ALJ327599:ALU327604 AVF327599:AVQ327604 BFB327599:BFM327604 BOX327599:BPI327604 BYT327599:BZE327604 CIP327599:CJA327604 CSL327599:CSW327604 DCH327599:DCS327604 DMD327599:DMO327604 DVZ327599:DWK327604 EFV327599:EGG327604 EPR327599:EQC327604 EZN327599:EZY327604 FJJ327599:FJU327604 FTF327599:FTQ327604 GDB327599:GDM327604 GMX327599:GNI327604 GWT327599:GXE327604 HGP327599:HHA327604 HQL327599:HQW327604 IAH327599:IAS327604 IKD327599:IKO327604 ITZ327599:IUK327604 JDV327599:JEG327604 JNR327599:JOC327604 JXN327599:JXY327604 KHJ327599:KHU327604 KRF327599:KRQ327604 LBB327599:LBM327604 LKX327599:LLI327604 LUT327599:LVE327604 MEP327599:MFA327604 MOL327599:MOW327604 MYH327599:MYS327604 NID327599:NIO327604 NRZ327599:NSK327604 OBV327599:OCG327604 OLR327599:OMC327604 OVN327599:OVY327604 PFJ327599:PFU327604 PPF327599:PPQ327604 PZB327599:PZM327604 QIX327599:QJI327604 QST327599:QTE327604 RCP327599:RDA327604 RML327599:RMW327604 RWH327599:RWS327604 SGD327599:SGO327604 SPZ327599:SQK327604 SZV327599:TAG327604 TJR327599:TKC327604 TTN327599:TTY327604 UDJ327599:UDU327604 UNF327599:UNQ327604 UXB327599:UXM327604 VGX327599:VHI327604 VQT327599:VRE327604 WAP327599:WBA327604 WKL327599:WKW327604 WUH327599:WUS327604 HV393135:IG393140 RR393135:SC393140 ABN393135:ABY393140 ALJ393135:ALU393140 AVF393135:AVQ393140 BFB393135:BFM393140 BOX393135:BPI393140 BYT393135:BZE393140 CIP393135:CJA393140 CSL393135:CSW393140 DCH393135:DCS393140 DMD393135:DMO393140 DVZ393135:DWK393140 EFV393135:EGG393140 EPR393135:EQC393140 EZN393135:EZY393140 FJJ393135:FJU393140 FTF393135:FTQ393140 GDB393135:GDM393140 GMX393135:GNI393140 GWT393135:GXE393140 HGP393135:HHA393140 HQL393135:HQW393140 IAH393135:IAS393140 IKD393135:IKO393140 ITZ393135:IUK393140 JDV393135:JEG393140 JNR393135:JOC393140 JXN393135:JXY393140 KHJ393135:KHU393140 KRF393135:KRQ393140 LBB393135:LBM393140 LKX393135:LLI393140 LUT393135:LVE393140 MEP393135:MFA393140 MOL393135:MOW393140 MYH393135:MYS393140 NID393135:NIO393140 NRZ393135:NSK393140 OBV393135:OCG393140 OLR393135:OMC393140 OVN393135:OVY393140 PFJ393135:PFU393140 PPF393135:PPQ393140 PZB393135:PZM393140 QIX393135:QJI393140 QST393135:QTE393140 RCP393135:RDA393140 RML393135:RMW393140 RWH393135:RWS393140 SGD393135:SGO393140 SPZ393135:SQK393140 SZV393135:TAG393140 TJR393135:TKC393140 TTN393135:TTY393140 UDJ393135:UDU393140 UNF393135:UNQ393140 UXB393135:UXM393140 VGX393135:VHI393140 VQT393135:VRE393140 WAP393135:WBA393140 WKL393135:WKW393140 WUH393135:WUS393140 HV458671:IG458676 RR458671:SC458676 ABN458671:ABY458676 ALJ458671:ALU458676 AVF458671:AVQ458676 BFB458671:BFM458676 BOX458671:BPI458676 BYT458671:BZE458676 CIP458671:CJA458676 CSL458671:CSW458676 DCH458671:DCS458676 DMD458671:DMO458676 DVZ458671:DWK458676 EFV458671:EGG458676 EPR458671:EQC458676 EZN458671:EZY458676 FJJ458671:FJU458676 FTF458671:FTQ458676 GDB458671:GDM458676 GMX458671:GNI458676 GWT458671:GXE458676 HGP458671:HHA458676 HQL458671:HQW458676 IAH458671:IAS458676 IKD458671:IKO458676 ITZ458671:IUK458676 JDV458671:JEG458676 JNR458671:JOC458676 JXN458671:JXY458676 KHJ458671:KHU458676 KRF458671:KRQ458676 LBB458671:LBM458676 LKX458671:LLI458676 LUT458671:LVE458676 MEP458671:MFA458676 MOL458671:MOW458676 MYH458671:MYS458676 NID458671:NIO458676 NRZ458671:NSK458676 OBV458671:OCG458676 OLR458671:OMC458676 OVN458671:OVY458676 PFJ458671:PFU458676 PPF458671:PPQ458676 PZB458671:PZM458676 QIX458671:QJI458676 QST458671:QTE458676 RCP458671:RDA458676 RML458671:RMW458676 RWH458671:RWS458676 SGD458671:SGO458676 SPZ458671:SQK458676 SZV458671:TAG458676 TJR458671:TKC458676 TTN458671:TTY458676 UDJ458671:UDU458676 UNF458671:UNQ458676 UXB458671:UXM458676 VGX458671:VHI458676 VQT458671:VRE458676 WAP458671:WBA458676 WKL458671:WKW458676 WUH458671:WUS458676 HV524207:IG524212 RR524207:SC524212 ABN524207:ABY524212 ALJ524207:ALU524212 AVF524207:AVQ524212 BFB524207:BFM524212 BOX524207:BPI524212 BYT524207:BZE524212 CIP524207:CJA524212 CSL524207:CSW524212 DCH524207:DCS524212 DMD524207:DMO524212 DVZ524207:DWK524212 EFV524207:EGG524212 EPR524207:EQC524212 EZN524207:EZY524212 FJJ524207:FJU524212 FTF524207:FTQ524212 GDB524207:GDM524212 GMX524207:GNI524212 GWT524207:GXE524212 HGP524207:HHA524212 HQL524207:HQW524212 IAH524207:IAS524212 IKD524207:IKO524212 ITZ524207:IUK524212 JDV524207:JEG524212 JNR524207:JOC524212 JXN524207:JXY524212 KHJ524207:KHU524212 KRF524207:KRQ524212 LBB524207:LBM524212 LKX524207:LLI524212 LUT524207:LVE524212 MEP524207:MFA524212 MOL524207:MOW524212 MYH524207:MYS524212 NID524207:NIO524212 NRZ524207:NSK524212 OBV524207:OCG524212 OLR524207:OMC524212 OVN524207:OVY524212 PFJ524207:PFU524212 PPF524207:PPQ524212 PZB524207:PZM524212 QIX524207:QJI524212 QST524207:QTE524212 RCP524207:RDA524212 RML524207:RMW524212 RWH524207:RWS524212 SGD524207:SGO524212 SPZ524207:SQK524212 SZV524207:TAG524212 TJR524207:TKC524212 TTN524207:TTY524212 UDJ524207:UDU524212 UNF524207:UNQ524212 UXB524207:UXM524212 VGX524207:VHI524212 VQT524207:VRE524212 WAP524207:WBA524212 WKL524207:WKW524212 WUH524207:WUS524212 HV589743:IG589748 RR589743:SC589748 ABN589743:ABY589748 ALJ589743:ALU589748 AVF589743:AVQ589748 BFB589743:BFM589748 BOX589743:BPI589748 BYT589743:BZE589748 CIP589743:CJA589748 CSL589743:CSW589748 DCH589743:DCS589748 DMD589743:DMO589748 DVZ589743:DWK589748 EFV589743:EGG589748 EPR589743:EQC589748 EZN589743:EZY589748 FJJ589743:FJU589748 FTF589743:FTQ589748 GDB589743:GDM589748 GMX589743:GNI589748 GWT589743:GXE589748 HGP589743:HHA589748 HQL589743:HQW589748 IAH589743:IAS589748 IKD589743:IKO589748 ITZ589743:IUK589748 JDV589743:JEG589748 JNR589743:JOC589748 JXN589743:JXY589748 KHJ589743:KHU589748 KRF589743:KRQ589748 LBB589743:LBM589748 LKX589743:LLI589748 LUT589743:LVE589748 MEP589743:MFA589748 MOL589743:MOW589748 MYH589743:MYS589748 NID589743:NIO589748 NRZ589743:NSK589748 OBV589743:OCG589748 OLR589743:OMC589748 OVN589743:OVY589748 PFJ589743:PFU589748 PPF589743:PPQ589748 PZB589743:PZM589748 QIX589743:QJI589748 QST589743:QTE589748 RCP589743:RDA589748 RML589743:RMW589748 RWH589743:RWS589748 SGD589743:SGO589748 SPZ589743:SQK589748 SZV589743:TAG589748 TJR589743:TKC589748 TTN589743:TTY589748 UDJ589743:UDU589748 UNF589743:UNQ589748 UXB589743:UXM589748 VGX589743:VHI589748 VQT589743:VRE589748 WAP589743:WBA589748 WKL589743:WKW589748 WUH589743:WUS589748 HV655279:IG655284 RR655279:SC655284 ABN655279:ABY655284 ALJ655279:ALU655284 AVF655279:AVQ655284 BFB655279:BFM655284 BOX655279:BPI655284 BYT655279:BZE655284 CIP655279:CJA655284 CSL655279:CSW655284 DCH655279:DCS655284 DMD655279:DMO655284 DVZ655279:DWK655284 EFV655279:EGG655284 EPR655279:EQC655284 EZN655279:EZY655284 FJJ655279:FJU655284 FTF655279:FTQ655284 GDB655279:GDM655284 GMX655279:GNI655284 GWT655279:GXE655284 HGP655279:HHA655284 HQL655279:HQW655284 IAH655279:IAS655284 IKD655279:IKO655284 ITZ655279:IUK655284 JDV655279:JEG655284 JNR655279:JOC655284 JXN655279:JXY655284 KHJ655279:KHU655284 KRF655279:KRQ655284 LBB655279:LBM655284 LKX655279:LLI655284 LUT655279:LVE655284 MEP655279:MFA655284 MOL655279:MOW655284 MYH655279:MYS655284 NID655279:NIO655284 NRZ655279:NSK655284 OBV655279:OCG655284 OLR655279:OMC655284 OVN655279:OVY655284 PFJ655279:PFU655284 PPF655279:PPQ655284 PZB655279:PZM655284 QIX655279:QJI655284 QST655279:QTE655284 RCP655279:RDA655284 RML655279:RMW655284 RWH655279:RWS655284 SGD655279:SGO655284 SPZ655279:SQK655284 SZV655279:TAG655284 TJR655279:TKC655284 TTN655279:TTY655284 UDJ655279:UDU655284 UNF655279:UNQ655284 UXB655279:UXM655284 VGX655279:VHI655284 VQT655279:VRE655284 WAP655279:WBA655284 WKL655279:WKW655284 WUH655279:WUS655284 HV720815:IG720820 RR720815:SC720820 ABN720815:ABY720820 ALJ720815:ALU720820 AVF720815:AVQ720820 BFB720815:BFM720820 BOX720815:BPI720820 BYT720815:BZE720820 CIP720815:CJA720820 CSL720815:CSW720820 DCH720815:DCS720820 DMD720815:DMO720820 DVZ720815:DWK720820 EFV720815:EGG720820 EPR720815:EQC720820 EZN720815:EZY720820 FJJ720815:FJU720820 FTF720815:FTQ720820 GDB720815:GDM720820 GMX720815:GNI720820 GWT720815:GXE720820 HGP720815:HHA720820 HQL720815:HQW720820 IAH720815:IAS720820 IKD720815:IKO720820 ITZ720815:IUK720820 JDV720815:JEG720820 JNR720815:JOC720820 JXN720815:JXY720820 KHJ720815:KHU720820 KRF720815:KRQ720820 LBB720815:LBM720820 LKX720815:LLI720820 LUT720815:LVE720820 MEP720815:MFA720820 MOL720815:MOW720820 MYH720815:MYS720820 NID720815:NIO720820 NRZ720815:NSK720820 OBV720815:OCG720820 OLR720815:OMC720820 OVN720815:OVY720820 PFJ720815:PFU720820 PPF720815:PPQ720820 PZB720815:PZM720820 QIX720815:QJI720820 QST720815:QTE720820 RCP720815:RDA720820 RML720815:RMW720820 RWH720815:RWS720820 SGD720815:SGO720820 SPZ720815:SQK720820 SZV720815:TAG720820 TJR720815:TKC720820 TTN720815:TTY720820 UDJ720815:UDU720820 UNF720815:UNQ720820 UXB720815:UXM720820 VGX720815:VHI720820 VQT720815:VRE720820 WAP720815:WBA720820 WKL720815:WKW720820 WUH720815:WUS720820 HV786351:IG786356 RR786351:SC786356 ABN786351:ABY786356 ALJ786351:ALU786356 AVF786351:AVQ786356 BFB786351:BFM786356 BOX786351:BPI786356 BYT786351:BZE786356 CIP786351:CJA786356 CSL786351:CSW786356 DCH786351:DCS786356 DMD786351:DMO786356 DVZ786351:DWK786356 EFV786351:EGG786356 EPR786351:EQC786356 EZN786351:EZY786356 FJJ786351:FJU786356 FTF786351:FTQ786356 GDB786351:GDM786356 GMX786351:GNI786356 GWT786351:GXE786356 HGP786351:HHA786356 HQL786351:HQW786356 IAH786351:IAS786356 IKD786351:IKO786356 ITZ786351:IUK786356 JDV786351:JEG786356 JNR786351:JOC786356 JXN786351:JXY786356 KHJ786351:KHU786356 KRF786351:KRQ786356 LBB786351:LBM786356 LKX786351:LLI786356 LUT786351:LVE786356 MEP786351:MFA786356 MOL786351:MOW786356 MYH786351:MYS786356 NID786351:NIO786356 NRZ786351:NSK786356 OBV786351:OCG786356 OLR786351:OMC786356 OVN786351:OVY786356 PFJ786351:PFU786356 PPF786351:PPQ786356 PZB786351:PZM786356 QIX786351:QJI786356 QST786351:QTE786356 RCP786351:RDA786356 RML786351:RMW786356 RWH786351:RWS786356 SGD786351:SGO786356 SPZ786351:SQK786356 SZV786351:TAG786356 TJR786351:TKC786356 TTN786351:TTY786356 UDJ786351:UDU786356 UNF786351:UNQ786356 UXB786351:UXM786356 VGX786351:VHI786356 VQT786351:VRE786356 WAP786351:WBA786356 WKL786351:WKW786356 WUH786351:WUS786356 HV851887:IG851892 RR851887:SC851892 ABN851887:ABY851892 ALJ851887:ALU851892 AVF851887:AVQ851892 BFB851887:BFM851892 BOX851887:BPI851892 BYT851887:BZE851892 CIP851887:CJA851892 CSL851887:CSW851892 DCH851887:DCS851892 DMD851887:DMO851892 DVZ851887:DWK851892 EFV851887:EGG851892 EPR851887:EQC851892 EZN851887:EZY851892 FJJ851887:FJU851892 FTF851887:FTQ851892 GDB851887:GDM851892 GMX851887:GNI851892 GWT851887:GXE851892 HGP851887:HHA851892 HQL851887:HQW851892 IAH851887:IAS851892 IKD851887:IKO851892 ITZ851887:IUK851892 JDV851887:JEG851892 JNR851887:JOC851892 JXN851887:JXY851892 KHJ851887:KHU851892 KRF851887:KRQ851892 LBB851887:LBM851892 LKX851887:LLI851892 LUT851887:LVE851892 MEP851887:MFA851892 MOL851887:MOW851892 MYH851887:MYS851892 NID851887:NIO851892 NRZ851887:NSK851892 OBV851887:OCG851892 OLR851887:OMC851892 OVN851887:OVY851892 PFJ851887:PFU851892 PPF851887:PPQ851892 PZB851887:PZM851892 QIX851887:QJI851892 QST851887:QTE851892 RCP851887:RDA851892 RML851887:RMW851892 RWH851887:RWS851892 SGD851887:SGO851892 SPZ851887:SQK851892 SZV851887:TAG851892 TJR851887:TKC851892 TTN851887:TTY851892 UDJ851887:UDU851892 UNF851887:UNQ851892 UXB851887:UXM851892 VGX851887:VHI851892 VQT851887:VRE851892 WAP851887:WBA851892 WKL851887:WKW851892 WUH851887:WUS851892 HV917423:IG917428 RR917423:SC917428 ABN917423:ABY917428 ALJ917423:ALU917428 AVF917423:AVQ917428 BFB917423:BFM917428 BOX917423:BPI917428 BYT917423:BZE917428 CIP917423:CJA917428 CSL917423:CSW917428 DCH917423:DCS917428 DMD917423:DMO917428 DVZ917423:DWK917428 EFV917423:EGG917428 EPR917423:EQC917428 EZN917423:EZY917428 FJJ917423:FJU917428 FTF917423:FTQ917428 GDB917423:GDM917428 GMX917423:GNI917428 GWT917423:GXE917428 HGP917423:HHA917428 HQL917423:HQW917428 IAH917423:IAS917428 IKD917423:IKO917428 ITZ917423:IUK917428 JDV917423:JEG917428 JNR917423:JOC917428 JXN917423:JXY917428 KHJ917423:KHU917428 KRF917423:KRQ917428 LBB917423:LBM917428 LKX917423:LLI917428 LUT917423:LVE917428 MEP917423:MFA917428 MOL917423:MOW917428 MYH917423:MYS917428 NID917423:NIO917428 NRZ917423:NSK917428 OBV917423:OCG917428 OLR917423:OMC917428 OVN917423:OVY917428 PFJ917423:PFU917428 PPF917423:PPQ917428 PZB917423:PZM917428 QIX917423:QJI917428 QST917423:QTE917428 RCP917423:RDA917428 RML917423:RMW917428 RWH917423:RWS917428 SGD917423:SGO917428 SPZ917423:SQK917428 SZV917423:TAG917428 TJR917423:TKC917428 TTN917423:TTY917428 UDJ917423:UDU917428 UNF917423:UNQ917428 UXB917423:UXM917428 VGX917423:VHI917428 VQT917423:VRE917428 WAP917423:WBA917428 WKL917423:WKW917428 WUH917423:WUS917428 HV982959:IG982964 RR982959:SC982964 ABN982959:ABY982964 ALJ982959:ALU982964 AVF982959:AVQ982964 BFB982959:BFM982964 BOX982959:BPI982964 BYT982959:BZE982964 CIP982959:CJA982964 CSL982959:CSW982964 DCH982959:DCS982964 DMD982959:DMO982964 DVZ982959:DWK982964 EFV982959:EGG982964 EPR982959:EQC982964 EZN982959:EZY982964 FJJ982959:FJU982964 FTF982959:FTQ982964 GDB982959:GDM982964 GMX982959:GNI982964 GWT982959:GXE982964 HGP982959:HHA982964 HQL982959:HQW982964 IAH982959:IAS982964 IKD982959:IKO982964 ITZ982959:IUK982964 JDV982959:JEG982964 JNR982959:JOC982964 JXN982959:JXY982964 KHJ982959:KHU982964 KRF982959:KRQ982964 LBB982959:LBM982964 LKX982959:LLI982964 LUT982959:LVE982964 MEP982959:MFA982964 MOL982959:MOW982964 MYH982959:MYS982964 NID982959:NIO982964 NRZ982959:NSK982964 OBV982959:OCG982964 OLR982959:OMC982964 OVN982959:OVY982964 PFJ982959:PFU982964 PPF982959:PPQ982964 PZB982959:PZM982964 QIX982959:QJI982964 QST982959:QTE982964 RCP982959:RDA982964 RML982959:RMW982964 RWH982959:RWS982964 SGD982959:SGO982964 SPZ982959:SQK982964 SZV982959:TAG982964 TJR982959:TKC982964 TTN982959:TTY982964 UDJ982959:UDU982964 UNF982959:UNQ982964 UXB982959:UXM982964 VGX982959:VHI982964 VQT982959:VRE982964 WAP982959:WBA982964 WKL982959:WKW982964 WUH982959:WUS982964 IV65455:JG65460 SR65455:TC65460 ACN65455:ACY65460 AMJ65455:AMU65460 AWF65455:AWQ65460 BGB65455:BGM65460 BPX65455:BQI65460 BZT65455:CAE65460 CJP65455:CKA65460 CTL65455:CTW65460 DDH65455:DDS65460 DND65455:DNO65460 DWZ65455:DXK65460 EGV65455:EHG65460 EQR65455:ERC65460 FAN65455:FAY65460 FKJ65455:FKU65460 FUF65455:FUQ65460 GEB65455:GEM65460 GNX65455:GOI65460 GXT65455:GYE65460 HHP65455:HIA65460 HRL65455:HRW65460 IBH65455:IBS65460 ILD65455:ILO65460 IUZ65455:IVK65460 JEV65455:JFG65460 JOR65455:JPC65460 JYN65455:JYY65460 KIJ65455:KIU65460 KSF65455:KSQ65460 LCB65455:LCM65460 LLX65455:LMI65460 LVT65455:LWE65460 MFP65455:MGA65460 MPL65455:MPW65460 MZH65455:MZS65460 NJD65455:NJO65460 NSZ65455:NTK65460 OCV65455:ODG65460 OMR65455:ONC65460 OWN65455:OWY65460 PGJ65455:PGU65460 PQF65455:PQQ65460 QAB65455:QAM65460 QJX65455:QKI65460 QTT65455:QUE65460 RDP65455:REA65460 RNL65455:RNW65460 RXH65455:RXS65460 SHD65455:SHO65460 SQZ65455:SRK65460 TAV65455:TBG65460 TKR65455:TLC65460 TUN65455:TUY65460 UEJ65455:UEU65460 UOF65455:UOQ65460 UYB65455:UYM65460 VHX65455:VII65460 VRT65455:VSE65460 WBP65455:WCA65460 WLL65455:WLW65460 WVH65455:WVS65460 IV130991:JG130996 SR130991:TC130996 ACN130991:ACY130996 AMJ130991:AMU130996 AWF130991:AWQ130996 BGB130991:BGM130996 BPX130991:BQI130996 BZT130991:CAE130996 CJP130991:CKA130996 CTL130991:CTW130996 DDH130991:DDS130996 DND130991:DNO130996 DWZ130991:DXK130996 EGV130991:EHG130996 EQR130991:ERC130996 FAN130991:FAY130996 FKJ130991:FKU130996 FUF130991:FUQ130996 GEB130991:GEM130996 GNX130991:GOI130996 GXT130991:GYE130996 HHP130991:HIA130996 HRL130991:HRW130996 IBH130991:IBS130996 ILD130991:ILO130996 IUZ130991:IVK130996 JEV130991:JFG130996 JOR130991:JPC130996 JYN130991:JYY130996 KIJ130991:KIU130996 KSF130991:KSQ130996 LCB130991:LCM130996 LLX130991:LMI130996 LVT130991:LWE130996 MFP130991:MGA130996 MPL130991:MPW130996 MZH130991:MZS130996 NJD130991:NJO130996 NSZ130991:NTK130996 OCV130991:ODG130996 OMR130991:ONC130996 OWN130991:OWY130996 PGJ130991:PGU130996 PQF130991:PQQ130996 QAB130991:QAM130996 QJX130991:QKI130996 QTT130991:QUE130996 RDP130991:REA130996 RNL130991:RNW130996 RXH130991:RXS130996 SHD130991:SHO130996 SQZ130991:SRK130996 TAV130991:TBG130996 TKR130991:TLC130996 TUN130991:TUY130996 UEJ130991:UEU130996 UOF130991:UOQ130996 UYB130991:UYM130996 VHX130991:VII130996 VRT130991:VSE130996 WBP130991:WCA130996 WLL130991:WLW130996 WVH130991:WVS130996 IV196527:JG196532 SR196527:TC196532 ACN196527:ACY196532 AMJ196527:AMU196532 AWF196527:AWQ196532 BGB196527:BGM196532 BPX196527:BQI196532 BZT196527:CAE196532 CJP196527:CKA196532 CTL196527:CTW196532 DDH196527:DDS196532 DND196527:DNO196532 DWZ196527:DXK196532 EGV196527:EHG196532 EQR196527:ERC196532 FAN196527:FAY196532 FKJ196527:FKU196532 FUF196527:FUQ196532 GEB196527:GEM196532 GNX196527:GOI196532 GXT196527:GYE196532 HHP196527:HIA196532 HRL196527:HRW196532 IBH196527:IBS196532 ILD196527:ILO196532 IUZ196527:IVK196532 JEV196527:JFG196532 JOR196527:JPC196532 JYN196527:JYY196532 KIJ196527:KIU196532 KSF196527:KSQ196532 LCB196527:LCM196532 LLX196527:LMI196532 LVT196527:LWE196532 MFP196527:MGA196532 MPL196527:MPW196532 MZH196527:MZS196532 NJD196527:NJO196532 NSZ196527:NTK196532 OCV196527:ODG196532 OMR196527:ONC196532 OWN196527:OWY196532 PGJ196527:PGU196532 PQF196527:PQQ196532 QAB196527:QAM196532 QJX196527:QKI196532 QTT196527:QUE196532 RDP196527:REA196532 RNL196527:RNW196532 RXH196527:RXS196532 SHD196527:SHO196532 SQZ196527:SRK196532 TAV196527:TBG196532 TKR196527:TLC196532 TUN196527:TUY196532 UEJ196527:UEU196532 UOF196527:UOQ196532 UYB196527:UYM196532 VHX196527:VII196532 VRT196527:VSE196532 WBP196527:WCA196532 WLL196527:WLW196532 WVH196527:WVS196532 IV262063:JG262068 SR262063:TC262068 ACN262063:ACY262068 AMJ262063:AMU262068 AWF262063:AWQ262068 BGB262063:BGM262068 BPX262063:BQI262068 BZT262063:CAE262068 CJP262063:CKA262068 CTL262063:CTW262068 DDH262063:DDS262068 DND262063:DNO262068 DWZ262063:DXK262068 EGV262063:EHG262068 EQR262063:ERC262068 FAN262063:FAY262068 FKJ262063:FKU262068 FUF262063:FUQ262068 GEB262063:GEM262068 GNX262063:GOI262068 GXT262063:GYE262068 HHP262063:HIA262068 HRL262063:HRW262068 IBH262063:IBS262068 ILD262063:ILO262068 IUZ262063:IVK262068 JEV262063:JFG262068 JOR262063:JPC262068 JYN262063:JYY262068 KIJ262063:KIU262068 KSF262063:KSQ262068 LCB262063:LCM262068 LLX262063:LMI262068 LVT262063:LWE262068 MFP262063:MGA262068 MPL262063:MPW262068 MZH262063:MZS262068 NJD262063:NJO262068 NSZ262063:NTK262068 OCV262063:ODG262068 OMR262063:ONC262068 OWN262063:OWY262068 PGJ262063:PGU262068 PQF262063:PQQ262068 QAB262063:QAM262068 QJX262063:QKI262068 QTT262063:QUE262068 RDP262063:REA262068 RNL262063:RNW262068 RXH262063:RXS262068 SHD262063:SHO262068 SQZ262063:SRK262068 TAV262063:TBG262068 TKR262063:TLC262068 TUN262063:TUY262068 UEJ262063:UEU262068 UOF262063:UOQ262068 UYB262063:UYM262068 VHX262063:VII262068 VRT262063:VSE262068 WBP262063:WCA262068 WLL262063:WLW262068 WVH262063:WVS262068 IV327599:JG327604 SR327599:TC327604 ACN327599:ACY327604 AMJ327599:AMU327604 AWF327599:AWQ327604 BGB327599:BGM327604 BPX327599:BQI327604 BZT327599:CAE327604 CJP327599:CKA327604 CTL327599:CTW327604 DDH327599:DDS327604 DND327599:DNO327604 DWZ327599:DXK327604 EGV327599:EHG327604 EQR327599:ERC327604 FAN327599:FAY327604 FKJ327599:FKU327604 FUF327599:FUQ327604 GEB327599:GEM327604 GNX327599:GOI327604 GXT327599:GYE327604 HHP327599:HIA327604 HRL327599:HRW327604 IBH327599:IBS327604 ILD327599:ILO327604 IUZ327599:IVK327604 JEV327599:JFG327604 JOR327599:JPC327604 JYN327599:JYY327604 KIJ327599:KIU327604 KSF327599:KSQ327604 LCB327599:LCM327604 LLX327599:LMI327604 LVT327599:LWE327604 MFP327599:MGA327604 MPL327599:MPW327604 MZH327599:MZS327604 NJD327599:NJO327604 NSZ327599:NTK327604 OCV327599:ODG327604 OMR327599:ONC327604 OWN327599:OWY327604 PGJ327599:PGU327604 PQF327599:PQQ327604 QAB327599:QAM327604 QJX327599:QKI327604 QTT327599:QUE327604 RDP327599:REA327604 RNL327599:RNW327604 RXH327599:RXS327604 SHD327599:SHO327604 SQZ327599:SRK327604 TAV327599:TBG327604 TKR327599:TLC327604 TUN327599:TUY327604 UEJ327599:UEU327604 UOF327599:UOQ327604 UYB327599:UYM327604 VHX327599:VII327604 VRT327599:VSE327604 WBP327599:WCA327604 WLL327599:WLW327604 WVH327599:WVS327604 IV393135:JG393140 SR393135:TC393140 ACN393135:ACY393140 AMJ393135:AMU393140 AWF393135:AWQ393140 BGB393135:BGM393140 BPX393135:BQI393140 BZT393135:CAE393140 CJP393135:CKA393140 CTL393135:CTW393140 DDH393135:DDS393140 DND393135:DNO393140 DWZ393135:DXK393140 EGV393135:EHG393140 EQR393135:ERC393140 FAN393135:FAY393140 FKJ393135:FKU393140 FUF393135:FUQ393140 GEB393135:GEM393140 GNX393135:GOI393140 GXT393135:GYE393140 HHP393135:HIA393140 HRL393135:HRW393140 IBH393135:IBS393140 ILD393135:ILO393140 IUZ393135:IVK393140 JEV393135:JFG393140 JOR393135:JPC393140 JYN393135:JYY393140 KIJ393135:KIU393140 KSF393135:KSQ393140 LCB393135:LCM393140 LLX393135:LMI393140 LVT393135:LWE393140 MFP393135:MGA393140 MPL393135:MPW393140 MZH393135:MZS393140 NJD393135:NJO393140 NSZ393135:NTK393140 OCV393135:ODG393140 OMR393135:ONC393140 OWN393135:OWY393140 PGJ393135:PGU393140 PQF393135:PQQ393140 QAB393135:QAM393140 QJX393135:QKI393140 QTT393135:QUE393140 RDP393135:REA393140 RNL393135:RNW393140 RXH393135:RXS393140 SHD393135:SHO393140 SQZ393135:SRK393140 TAV393135:TBG393140 TKR393135:TLC393140 TUN393135:TUY393140 UEJ393135:UEU393140 UOF393135:UOQ393140 UYB393135:UYM393140 VHX393135:VII393140 VRT393135:VSE393140 WBP393135:WCA393140 WLL393135:WLW393140 WVH393135:WVS393140 IV458671:JG458676 SR458671:TC458676 ACN458671:ACY458676 AMJ458671:AMU458676 AWF458671:AWQ458676 BGB458671:BGM458676 BPX458671:BQI458676 BZT458671:CAE458676 CJP458671:CKA458676 CTL458671:CTW458676 DDH458671:DDS458676 DND458671:DNO458676 DWZ458671:DXK458676 EGV458671:EHG458676 EQR458671:ERC458676 FAN458671:FAY458676 FKJ458671:FKU458676 FUF458671:FUQ458676 GEB458671:GEM458676 GNX458671:GOI458676 GXT458671:GYE458676 HHP458671:HIA458676 HRL458671:HRW458676 IBH458671:IBS458676 ILD458671:ILO458676 IUZ458671:IVK458676 JEV458671:JFG458676 JOR458671:JPC458676 JYN458671:JYY458676 KIJ458671:KIU458676 KSF458671:KSQ458676 LCB458671:LCM458676 LLX458671:LMI458676 LVT458671:LWE458676 MFP458671:MGA458676 MPL458671:MPW458676 MZH458671:MZS458676 NJD458671:NJO458676 NSZ458671:NTK458676 OCV458671:ODG458676 OMR458671:ONC458676 OWN458671:OWY458676 PGJ458671:PGU458676 PQF458671:PQQ458676 QAB458671:QAM458676 QJX458671:QKI458676 QTT458671:QUE458676 RDP458671:REA458676 RNL458671:RNW458676 RXH458671:RXS458676 SHD458671:SHO458676 SQZ458671:SRK458676 TAV458671:TBG458676 TKR458671:TLC458676 TUN458671:TUY458676 UEJ458671:UEU458676 UOF458671:UOQ458676 UYB458671:UYM458676 VHX458671:VII458676 VRT458671:VSE458676 WBP458671:WCA458676 WLL458671:WLW458676 WVH458671:WVS458676 IV524207:JG524212 SR524207:TC524212 ACN524207:ACY524212 AMJ524207:AMU524212 AWF524207:AWQ524212 BGB524207:BGM524212 BPX524207:BQI524212 BZT524207:CAE524212 CJP524207:CKA524212 CTL524207:CTW524212 DDH524207:DDS524212 DND524207:DNO524212 DWZ524207:DXK524212 EGV524207:EHG524212 EQR524207:ERC524212 FAN524207:FAY524212 FKJ524207:FKU524212 FUF524207:FUQ524212 GEB524207:GEM524212 GNX524207:GOI524212 GXT524207:GYE524212 HHP524207:HIA524212 HRL524207:HRW524212 IBH524207:IBS524212 ILD524207:ILO524212 IUZ524207:IVK524212 JEV524207:JFG524212 JOR524207:JPC524212 JYN524207:JYY524212 KIJ524207:KIU524212 KSF524207:KSQ524212 LCB524207:LCM524212 LLX524207:LMI524212 LVT524207:LWE524212 MFP524207:MGA524212 MPL524207:MPW524212 MZH524207:MZS524212 NJD524207:NJO524212 NSZ524207:NTK524212 OCV524207:ODG524212 OMR524207:ONC524212 OWN524207:OWY524212 PGJ524207:PGU524212 PQF524207:PQQ524212 QAB524207:QAM524212 QJX524207:QKI524212 QTT524207:QUE524212 RDP524207:REA524212 RNL524207:RNW524212 RXH524207:RXS524212 SHD524207:SHO524212 SQZ524207:SRK524212 TAV524207:TBG524212 TKR524207:TLC524212 TUN524207:TUY524212 UEJ524207:UEU524212 UOF524207:UOQ524212 UYB524207:UYM524212 VHX524207:VII524212 VRT524207:VSE524212 WBP524207:WCA524212 WLL524207:WLW524212 WVH524207:WVS524212 IV589743:JG589748 SR589743:TC589748 ACN589743:ACY589748 AMJ589743:AMU589748 AWF589743:AWQ589748 BGB589743:BGM589748 BPX589743:BQI589748 BZT589743:CAE589748 CJP589743:CKA589748 CTL589743:CTW589748 DDH589743:DDS589748 DND589743:DNO589748 DWZ589743:DXK589748 EGV589743:EHG589748 EQR589743:ERC589748 FAN589743:FAY589748 FKJ589743:FKU589748 FUF589743:FUQ589748 GEB589743:GEM589748 GNX589743:GOI589748 GXT589743:GYE589748 HHP589743:HIA589748 HRL589743:HRW589748 IBH589743:IBS589748 ILD589743:ILO589748 IUZ589743:IVK589748 JEV589743:JFG589748 JOR589743:JPC589748 JYN589743:JYY589748 KIJ589743:KIU589748 KSF589743:KSQ589748 LCB589743:LCM589748 LLX589743:LMI589748 LVT589743:LWE589748 MFP589743:MGA589748 MPL589743:MPW589748 MZH589743:MZS589748 NJD589743:NJO589748 NSZ589743:NTK589748 OCV589743:ODG589748 OMR589743:ONC589748 OWN589743:OWY589748 PGJ589743:PGU589748 PQF589743:PQQ589748 QAB589743:QAM589748 QJX589743:QKI589748 QTT589743:QUE589748 RDP589743:REA589748 RNL589743:RNW589748 RXH589743:RXS589748 SHD589743:SHO589748 SQZ589743:SRK589748 TAV589743:TBG589748 TKR589743:TLC589748 TUN589743:TUY589748 UEJ589743:UEU589748 UOF589743:UOQ589748 UYB589743:UYM589748 VHX589743:VII589748 VRT589743:VSE589748 WBP589743:WCA589748 WLL589743:WLW589748 WVH589743:WVS589748 IV655279:JG655284 SR655279:TC655284 ACN655279:ACY655284 AMJ655279:AMU655284 AWF655279:AWQ655284 BGB655279:BGM655284 BPX655279:BQI655284 BZT655279:CAE655284 CJP655279:CKA655284 CTL655279:CTW655284 DDH655279:DDS655284 DND655279:DNO655284 DWZ655279:DXK655284 EGV655279:EHG655284 EQR655279:ERC655284 FAN655279:FAY655284 FKJ655279:FKU655284 FUF655279:FUQ655284 GEB655279:GEM655284 GNX655279:GOI655284 GXT655279:GYE655284 HHP655279:HIA655284 HRL655279:HRW655284 IBH655279:IBS655284 ILD655279:ILO655284 IUZ655279:IVK655284 JEV655279:JFG655284 JOR655279:JPC655284 JYN655279:JYY655284 KIJ655279:KIU655284 KSF655279:KSQ655284 LCB655279:LCM655284 LLX655279:LMI655284 LVT655279:LWE655284 MFP655279:MGA655284 MPL655279:MPW655284 MZH655279:MZS655284 NJD655279:NJO655284 NSZ655279:NTK655284 OCV655279:ODG655284 OMR655279:ONC655284 OWN655279:OWY655284 PGJ655279:PGU655284 PQF655279:PQQ655284 QAB655279:QAM655284 QJX655279:QKI655284 QTT655279:QUE655284 RDP655279:REA655284 RNL655279:RNW655284 RXH655279:RXS655284 SHD655279:SHO655284 SQZ655279:SRK655284 TAV655279:TBG655284 TKR655279:TLC655284 TUN655279:TUY655284 UEJ655279:UEU655284 UOF655279:UOQ655284 UYB655279:UYM655284 VHX655279:VII655284 VRT655279:VSE655284 WBP655279:WCA655284 WLL655279:WLW655284 WVH655279:WVS655284 IV720815:JG720820 SR720815:TC720820 ACN720815:ACY720820 AMJ720815:AMU720820 AWF720815:AWQ720820 BGB720815:BGM720820 BPX720815:BQI720820 BZT720815:CAE720820 CJP720815:CKA720820 CTL720815:CTW720820 DDH720815:DDS720820 DND720815:DNO720820 DWZ720815:DXK720820 EGV720815:EHG720820 EQR720815:ERC720820 FAN720815:FAY720820 FKJ720815:FKU720820 FUF720815:FUQ720820 GEB720815:GEM720820 GNX720815:GOI720820 GXT720815:GYE720820 HHP720815:HIA720820 HRL720815:HRW720820 IBH720815:IBS720820 ILD720815:ILO720820 IUZ720815:IVK720820 JEV720815:JFG720820 JOR720815:JPC720820 JYN720815:JYY720820 KIJ720815:KIU720820 KSF720815:KSQ720820 LCB720815:LCM720820 LLX720815:LMI720820 LVT720815:LWE720820 MFP720815:MGA720820 MPL720815:MPW720820 MZH720815:MZS720820 NJD720815:NJO720820 NSZ720815:NTK720820 OCV720815:ODG720820 OMR720815:ONC720820 OWN720815:OWY720820 PGJ720815:PGU720820 PQF720815:PQQ720820 QAB720815:QAM720820 QJX720815:QKI720820 QTT720815:QUE720820 RDP720815:REA720820 RNL720815:RNW720820 RXH720815:RXS720820 SHD720815:SHO720820 SQZ720815:SRK720820 TAV720815:TBG720820 TKR720815:TLC720820 TUN720815:TUY720820 UEJ720815:UEU720820 UOF720815:UOQ720820 UYB720815:UYM720820 VHX720815:VII720820 VRT720815:VSE720820 WBP720815:WCA720820 WLL720815:WLW720820 WVH720815:WVS720820 IV786351:JG786356 SR786351:TC786356 ACN786351:ACY786356 AMJ786351:AMU786356 AWF786351:AWQ786356 BGB786351:BGM786356 BPX786351:BQI786356 BZT786351:CAE786356 CJP786351:CKA786356 CTL786351:CTW786356 DDH786351:DDS786356 DND786351:DNO786356 DWZ786351:DXK786356 EGV786351:EHG786356 EQR786351:ERC786356 FAN786351:FAY786356 FKJ786351:FKU786356 FUF786351:FUQ786356 GEB786351:GEM786356 GNX786351:GOI786356 GXT786351:GYE786356 HHP786351:HIA786356 HRL786351:HRW786356 IBH786351:IBS786356 ILD786351:ILO786356 IUZ786351:IVK786356 JEV786351:JFG786356 JOR786351:JPC786356 JYN786351:JYY786356 KIJ786351:KIU786356 KSF786351:KSQ786356 LCB786351:LCM786356 LLX786351:LMI786356 LVT786351:LWE786356 MFP786351:MGA786356 MPL786351:MPW786356 MZH786351:MZS786356 NJD786351:NJO786356 NSZ786351:NTK786356 OCV786351:ODG786356 OMR786351:ONC786356 OWN786351:OWY786356 PGJ786351:PGU786356 PQF786351:PQQ786356 QAB786351:QAM786356 QJX786351:QKI786356 QTT786351:QUE786356 RDP786351:REA786356 RNL786351:RNW786356 RXH786351:RXS786356 SHD786351:SHO786356 SQZ786351:SRK786356 TAV786351:TBG786356 TKR786351:TLC786356 TUN786351:TUY786356 UEJ786351:UEU786356 UOF786351:UOQ786356 UYB786351:UYM786356 VHX786351:VII786356 VRT786351:VSE786356 WBP786351:WCA786356 WLL786351:WLW786356 WVH786351:WVS786356 IV851887:JG851892 SR851887:TC851892 ACN851887:ACY851892 AMJ851887:AMU851892 AWF851887:AWQ851892 BGB851887:BGM851892 BPX851887:BQI851892 BZT851887:CAE851892 CJP851887:CKA851892 CTL851887:CTW851892 DDH851887:DDS851892 DND851887:DNO851892 DWZ851887:DXK851892 EGV851887:EHG851892 EQR851887:ERC851892 FAN851887:FAY851892 FKJ851887:FKU851892 FUF851887:FUQ851892 GEB851887:GEM851892 GNX851887:GOI851892 GXT851887:GYE851892 HHP851887:HIA851892 HRL851887:HRW851892 IBH851887:IBS851892 ILD851887:ILO851892 IUZ851887:IVK851892 JEV851887:JFG851892 JOR851887:JPC851892 JYN851887:JYY851892 KIJ851887:KIU851892 KSF851887:KSQ851892 LCB851887:LCM851892 LLX851887:LMI851892 LVT851887:LWE851892 MFP851887:MGA851892 MPL851887:MPW851892 MZH851887:MZS851892 NJD851887:NJO851892 NSZ851887:NTK851892 OCV851887:ODG851892 OMR851887:ONC851892 OWN851887:OWY851892 PGJ851887:PGU851892 PQF851887:PQQ851892 QAB851887:QAM851892 QJX851887:QKI851892 QTT851887:QUE851892 RDP851887:REA851892 RNL851887:RNW851892 RXH851887:RXS851892 SHD851887:SHO851892 SQZ851887:SRK851892 TAV851887:TBG851892 TKR851887:TLC851892 TUN851887:TUY851892 UEJ851887:UEU851892 UOF851887:UOQ851892 UYB851887:UYM851892 VHX851887:VII851892 VRT851887:VSE851892 WBP851887:WCA851892 WLL851887:WLW851892 WVH851887:WVS851892 IV917423:JG917428 SR917423:TC917428 ACN917423:ACY917428 AMJ917423:AMU917428 AWF917423:AWQ917428 BGB917423:BGM917428 BPX917423:BQI917428 BZT917423:CAE917428 CJP917423:CKA917428 CTL917423:CTW917428 DDH917423:DDS917428 DND917423:DNO917428 DWZ917423:DXK917428 EGV917423:EHG917428 EQR917423:ERC917428 FAN917423:FAY917428 FKJ917423:FKU917428 FUF917423:FUQ917428 GEB917423:GEM917428 GNX917423:GOI917428 GXT917423:GYE917428 HHP917423:HIA917428 HRL917423:HRW917428 IBH917423:IBS917428 ILD917423:ILO917428 IUZ917423:IVK917428 JEV917423:JFG917428 JOR917423:JPC917428 JYN917423:JYY917428 KIJ917423:KIU917428 KSF917423:KSQ917428 LCB917423:LCM917428 LLX917423:LMI917428 LVT917423:LWE917428 MFP917423:MGA917428 MPL917423:MPW917428 MZH917423:MZS917428 NJD917423:NJO917428 NSZ917423:NTK917428 OCV917423:ODG917428 OMR917423:ONC917428 OWN917423:OWY917428 PGJ917423:PGU917428 PQF917423:PQQ917428 QAB917423:QAM917428 QJX917423:QKI917428 QTT917423:QUE917428 RDP917423:REA917428 RNL917423:RNW917428 RXH917423:RXS917428 SHD917423:SHO917428 SQZ917423:SRK917428 TAV917423:TBG917428 TKR917423:TLC917428 TUN917423:TUY917428 UEJ917423:UEU917428 UOF917423:UOQ917428 UYB917423:UYM917428 VHX917423:VII917428 VRT917423:VSE917428 WBP917423:WCA917428 WLL917423:WLW917428 WVH917423:WVS917428 IV982959:JG982964 SR982959:TC982964 ACN982959:ACY982964 AMJ982959:AMU982964 AWF982959:AWQ982964 BGB982959:BGM982964 BPX982959:BQI982964 BZT982959:CAE982964 CJP982959:CKA982964 CTL982959:CTW982964 DDH982959:DDS982964 DND982959:DNO982964 DWZ982959:DXK982964 EGV982959:EHG982964 EQR982959:ERC982964 FAN982959:FAY982964 FKJ982959:FKU982964 FUF982959:FUQ982964 GEB982959:GEM982964 GNX982959:GOI982964 GXT982959:GYE982964 HHP982959:HIA982964 HRL982959:HRW982964 IBH982959:IBS982964 ILD982959:ILO982964 IUZ982959:IVK982964 JEV982959:JFG982964 JOR982959:JPC982964 JYN982959:JYY982964 KIJ982959:KIU982964 KSF982959:KSQ982964 LCB982959:LCM982964 LLX982959:LMI982964 LVT982959:LWE982964 MFP982959:MGA982964 MPL982959:MPW982964 MZH982959:MZS982964 NJD982959:NJO982964 NSZ982959:NTK982964 OCV982959:ODG982964 OMR982959:ONC982964 OWN982959:OWY982964 PGJ982959:PGU982964 PQF982959:PQQ982964 QAB982959:QAM982964 QJX982959:QKI982964 QTT982959:QUE982964 RDP982959:REA982964 RNL982959:RNW982964 RXH982959:RXS982964 SHD982959:SHO982964 SQZ982959:SRK982964 TAV982959:TBG982964 TKR982959:TLC982964 TUN982959:TUY982964 UEJ982959:UEU982964 UOF982959:UOQ982964 UYB982959:UYM982964 VHX982959:VII982964 VRT982959:VSE982964 WBP982959:WCA982964 WLL982959:WLW982964 WVH982959:WVS982964 II65471:IT65476 SE65471:SP65476 ACA65471:ACL65476 ALW65471:AMH65476 AVS65471:AWD65476 BFO65471:BFZ65476 BPK65471:BPV65476 BZG65471:BZR65476 CJC65471:CJN65476 CSY65471:CTJ65476 DCU65471:DDF65476 DMQ65471:DNB65476 DWM65471:DWX65476 EGI65471:EGT65476 EQE65471:EQP65476 FAA65471:FAL65476 FJW65471:FKH65476 FTS65471:FUD65476 GDO65471:GDZ65476 GNK65471:GNV65476 GXG65471:GXR65476 HHC65471:HHN65476 HQY65471:HRJ65476 IAU65471:IBF65476 IKQ65471:ILB65476 IUM65471:IUX65476 JEI65471:JET65476 JOE65471:JOP65476 JYA65471:JYL65476 KHW65471:KIH65476 KRS65471:KSD65476 LBO65471:LBZ65476 LLK65471:LLV65476 LVG65471:LVR65476 MFC65471:MFN65476 MOY65471:MPJ65476 MYU65471:MZF65476 NIQ65471:NJB65476 NSM65471:NSX65476 OCI65471:OCT65476 OME65471:OMP65476 OWA65471:OWL65476 PFW65471:PGH65476 PPS65471:PQD65476 PZO65471:PZZ65476 QJK65471:QJV65476 QTG65471:QTR65476 RDC65471:RDN65476 RMY65471:RNJ65476 RWU65471:RXF65476 SGQ65471:SHB65476 SQM65471:SQX65476 TAI65471:TAT65476 TKE65471:TKP65476 TUA65471:TUL65476 UDW65471:UEH65476 UNS65471:UOD65476 UXO65471:UXZ65476 VHK65471:VHV65476 VRG65471:VRR65476 WBC65471:WBN65476 WKY65471:WLJ65476 WUU65471:WVF65476 II131007:IT131012 SE131007:SP131012 ACA131007:ACL131012 ALW131007:AMH131012 AVS131007:AWD131012 BFO131007:BFZ131012 BPK131007:BPV131012 BZG131007:BZR131012 CJC131007:CJN131012 CSY131007:CTJ131012 DCU131007:DDF131012 DMQ131007:DNB131012 DWM131007:DWX131012 EGI131007:EGT131012 EQE131007:EQP131012 FAA131007:FAL131012 FJW131007:FKH131012 FTS131007:FUD131012 GDO131007:GDZ131012 GNK131007:GNV131012 GXG131007:GXR131012 HHC131007:HHN131012 HQY131007:HRJ131012 IAU131007:IBF131012 IKQ131007:ILB131012 IUM131007:IUX131012 JEI131007:JET131012 JOE131007:JOP131012 JYA131007:JYL131012 KHW131007:KIH131012 KRS131007:KSD131012 LBO131007:LBZ131012 LLK131007:LLV131012 LVG131007:LVR131012 MFC131007:MFN131012 MOY131007:MPJ131012 MYU131007:MZF131012 NIQ131007:NJB131012 NSM131007:NSX131012 OCI131007:OCT131012 OME131007:OMP131012 OWA131007:OWL131012 PFW131007:PGH131012 PPS131007:PQD131012 PZO131007:PZZ131012 QJK131007:QJV131012 QTG131007:QTR131012 RDC131007:RDN131012 RMY131007:RNJ131012 RWU131007:RXF131012 SGQ131007:SHB131012 SQM131007:SQX131012 TAI131007:TAT131012 TKE131007:TKP131012 TUA131007:TUL131012 UDW131007:UEH131012 UNS131007:UOD131012 UXO131007:UXZ131012 VHK131007:VHV131012 VRG131007:VRR131012 WBC131007:WBN131012 WKY131007:WLJ131012 WUU131007:WVF131012 II196543:IT196548 SE196543:SP196548 ACA196543:ACL196548 ALW196543:AMH196548 AVS196543:AWD196548 BFO196543:BFZ196548 BPK196543:BPV196548 BZG196543:BZR196548 CJC196543:CJN196548 CSY196543:CTJ196548 DCU196543:DDF196548 DMQ196543:DNB196548 DWM196543:DWX196548 EGI196543:EGT196548 EQE196543:EQP196548 FAA196543:FAL196548 FJW196543:FKH196548 FTS196543:FUD196548 GDO196543:GDZ196548 GNK196543:GNV196548 GXG196543:GXR196548 HHC196543:HHN196548 HQY196543:HRJ196548 IAU196543:IBF196548 IKQ196543:ILB196548 IUM196543:IUX196548 JEI196543:JET196548 JOE196543:JOP196548 JYA196543:JYL196548 KHW196543:KIH196548 KRS196543:KSD196548 LBO196543:LBZ196548 LLK196543:LLV196548 LVG196543:LVR196548 MFC196543:MFN196548 MOY196543:MPJ196548 MYU196543:MZF196548 NIQ196543:NJB196548 NSM196543:NSX196548 OCI196543:OCT196548 OME196543:OMP196548 OWA196543:OWL196548 PFW196543:PGH196548 PPS196543:PQD196548 PZO196543:PZZ196548 QJK196543:QJV196548 QTG196543:QTR196548 RDC196543:RDN196548 RMY196543:RNJ196548 RWU196543:RXF196548 SGQ196543:SHB196548 SQM196543:SQX196548 TAI196543:TAT196548 TKE196543:TKP196548 TUA196543:TUL196548 UDW196543:UEH196548 UNS196543:UOD196548 UXO196543:UXZ196548 VHK196543:VHV196548 VRG196543:VRR196548 WBC196543:WBN196548 WKY196543:WLJ196548 WUU196543:WVF196548 II262079:IT262084 SE262079:SP262084 ACA262079:ACL262084 ALW262079:AMH262084 AVS262079:AWD262084 BFO262079:BFZ262084 BPK262079:BPV262084 BZG262079:BZR262084 CJC262079:CJN262084 CSY262079:CTJ262084 DCU262079:DDF262084 DMQ262079:DNB262084 DWM262079:DWX262084 EGI262079:EGT262084 EQE262079:EQP262084 FAA262079:FAL262084 FJW262079:FKH262084 FTS262079:FUD262084 GDO262079:GDZ262084 GNK262079:GNV262084 GXG262079:GXR262084 HHC262079:HHN262084 HQY262079:HRJ262084 IAU262079:IBF262084 IKQ262079:ILB262084 IUM262079:IUX262084 JEI262079:JET262084 JOE262079:JOP262084 JYA262079:JYL262084 KHW262079:KIH262084 KRS262079:KSD262084 LBO262079:LBZ262084 LLK262079:LLV262084 LVG262079:LVR262084 MFC262079:MFN262084 MOY262079:MPJ262084 MYU262079:MZF262084 NIQ262079:NJB262084 NSM262079:NSX262084 OCI262079:OCT262084 OME262079:OMP262084 OWA262079:OWL262084 PFW262079:PGH262084 PPS262079:PQD262084 PZO262079:PZZ262084 QJK262079:QJV262084 QTG262079:QTR262084 RDC262079:RDN262084 RMY262079:RNJ262084 RWU262079:RXF262084 SGQ262079:SHB262084 SQM262079:SQX262084 TAI262079:TAT262084 TKE262079:TKP262084 TUA262079:TUL262084 UDW262079:UEH262084 UNS262079:UOD262084 UXO262079:UXZ262084 VHK262079:VHV262084 VRG262079:VRR262084 WBC262079:WBN262084 WKY262079:WLJ262084 WUU262079:WVF262084 II327615:IT327620 SE327615:SP327620 ACA327615:ACL327620 ALW327615:AMH327620 AVS327615:AWD327620 BFO327615:BFZ327620 BPK327615:BPV327620 BZG327615:BZR327620 CJC327615:CJN327620 CSY327615:CTJ327620 DCU327615:DDF327620 DMQ327615:DNB327620 DWM327615:DWX327620 EGI327615:EGT327620 EQE327615:EQP327620 FAA327615:FAL327620 FJW327615:FKH327620 FTS327615:FUD327620 GDO327615:GDZ327620 GNK327615:GNV327620 GXG327615:GXR327620 HHC327615:HHN327620 HQY327615:HRJ327620 IAU327615:IBF327620 IKQ327615:ILB327620 IUM327615:IUX327620 JEI327615:JET327620 JOE327615:JOP327620 JYA327615:JYL327620 KHW327615:KIH327620 KRS327615:KSD327620 LBO327615:LBZ327620 LLK327615:LLV327620 LVG327615:LVR327620 MFC327615:MFN327620 MOY327615:MPJ327620 MYU327615:MZF327620 NIQ327615:NJB327620 NSM327615:NSX327620 OCI327615:OCT327620 OME327615:OMP327620 OWA327615:OWL327620 PFW327615:PGH327620 PPS327615:PQD327620 PZO327615:PZZ327620 QJK327615:QJV327620 QTG327615:QTR327620 RDC327615:RDN327620 RMY327615:RNJ327620 RWU327615:RXF327620 SGQ327615:SHB327620 SQM327615:SQX327620 TAI327615:TAT327620 TKE327615:TKP327620 TUA327615:TUL327620 UDW327615:UEH327620 UNS327615:UOD327620 UXO327615:UXZ327620 VHK327615:VHV327620 VRG327615:VRR327620 WBC327615:WBN327620 WKY327615:WLJ327620 WUU327615:WVF327620 II393151:IT393156 SE393151:SP393156 ACA393151:ACL393156 ALW393151:AMH393156 AVS393151:AWD393156 BFO393151:BFZ393156 BPK393151:BPV393156 BZG393151:BZR393156 CJC393151:CJN393156 CSY393151:CTJ393156 DCU393151:DDF393156 DMQ393151:DNB393156 DWM393151:DWX393156 EGI393151:EGT393156 EQE393151:EQP393156 FAA393151:FAL393156 FJW393151:FKH393156 FTS393151:FUD393156 GDO393151:GDZ393156 GNK393151:GNV393156 GXG393151:GXR393156 HHC393151:HHN393156 HQY393151:HRJ393156 IAU393151:IBF393156 IKQ393151:ILB393156 IUM393151:IUX393156 JEI393151:JET393156 JOE393151:JOP393156 JYA393151:JYL393156 KHW393151:KIH393156 KRS393151:KSD393156 LBO393151:LBZ393156 LLK393151:LLV393156 LVG393151:LVR393156 MFC393151:MFN393156 MOY393151:MPJ393156 MYU393151:MZF393156 NIQ393151:NJB393156 NSM393151:NSX393156 OCI393151:OCT393156 OME393151:OMP393156 OWA393151:OWL393156 PFW393151:PGH393156 PPS393151:PQD393156 PZO393151:PZZ393156 QJK393151:QJV393156 QTG393151:QTR393156 RDC393151:RDN393156 RMY393151:RNJ393156 RWU393151:RXF393156 SGQ393151:SHB393156 SQM393151:SQX393156 TAI393151:TAT393156 TKE393151:TKP393156 TUA393151:TUL393156 UDW393151:UEH393156 UNS393151:UOD393156 UXO393151:UXZ393156 VHK393151:VHV393156 VRG393151:VRR393156 WBC393151:WBN393156 WKY393151:WLJ393156 WUU393151:WVF393156 II458687:IT458692 SE458687:SP458692 ACA458687:ACL458692 ALW458687:AMH458692 AVS458687:AWD458692 BFO458687:BFZ458692 BPK458687:BPV458692 BZG458687:BZR458692 CJC458687:CJN458692 CSY458687:CTJ458692 DCU458687:DDF458692 DMQ458687:DNB458692 DWM458687:DWX458692 EGI458687:EGT458692 EQE458687:EQP458692 FAA458687:FAL458692 FJW458687:FKH458692 FTS458687:FUD458692 GDO458687:GDZ458692 GNK458687:GNV458692 GXG458687:GXR458692 HHC458687:HHN458692 HQY458687:HRJ458692 IAU458687:IBF458692 IKQ458687:ILB458692 IUM458687:IUX458692 JEI458687:JET458692 JOE458687:JOP458692 JYA458687:JYL458692 KHW458687:KIH458692 KRS458687:KSD458692 LBO458687:LBZ458692 LLK458687:LLV458692 LVG458687:LVR458692 MFC458687:MFN458692 MOY458687:MPJ458692 MYU458687:MZF458692 NIQ458687:NJB458692 NSM458687:NSX458692 OCI458687:OCT458692 OME458687:OMP458692 OWA458687:OWL458692 PFW458687:PGH458692 PPS458687:PQD458692 PZO458687:PZZ458692 QJK458687:QJV458692 QTG458687:QTR458692 RDC458687:RDN458692 RMY458687:RNJ458692 RWU458687:RXF458692 SGQ458687:SHB458692 SQM458687:SQX458692 TAI458687:TAT458692 TKE458687:TKP458692 TUA458687:TUL458692 UDW458687:UEH458692 UNS458687:UOD458692 UXO458687:UXZ458692 VHK458687:VHV458692 VRG458687:VRR458692 WBC458687:WBN458692 WKY458687:WLJ458692 WUU458687:WVF458692 II524223:IT524228 SE524223:SP524228 ACA524223:ACL524228 ALW524223:AMH524228 AVS524223:AWD524228 BFO524223:BFZ524228 BPK524223:BPV524228 BZG524223:BZR524228 CJC524223:CJN524228 CSY524223:CTJ524228 DCU524223:DDF524228 DMQ524223:DNB524228 DWM524223:DWX524228 EGI524223:EGT524228 EQE524223:EQP524228 FAA524223:FAL524228 FJW524223:FKH524228 FTS524223:FUD524228 GDO524223:GDZ524228 GNK524223:GNV524228 GXG524223:GXR524228 HHC524223:HHN524228 HQY524223:HRJ524228 IAU524223:IBF524228 IKQ524223:ILB524228 IUM524223:IUX524228 JEI524223:JET524228 JOE524223:JOP524228 JYA524223:JYL524228 KHW524223:KIH524228 KRS524223:KSD524228 LBO524223:LBZ524228 LLK524223:LLV524228 LVG524223:LVR524228 MFC524223:MFN524228 MOY524223:MPJ524228 MYU524223:MZF524228 NIQ524223:NJB524228 NSM524223:NSX524228 OCI524223:OCT524228 OME524223:OMP524228 OWA524223:OWL524228 PFW524223:PGH524228 PPS524223:PQD524228 PZO524223:PZZ524228 QJK524223:QJV524228 QTG524223:QTR524228 RDC524223:RDN524228 RMY524223:RNJ524228 RWU524223:RXF524228 SGQ524223:SHB524228 SQM524223:SQX524228 TAI524223:TAT524228 TKE524223:TKP524228 TUA524223:TUL524228 UDW524223:UEH524228 UNS524223:UOD524228 UXO524223:UXZ524228 VHK524223:VHV524228 VRG524223:VRR524228 WBC524223:WBN524228 WKY524223:WLJ524228 WUU524223:WVF524228 II589759:IT589764 SE589759:SP589764 ACA589759:ACL589764 ALW589759:AMH589764 AVS589759:AWD589764 BFO589759:BFZ589764 BPK589759:BPV589764 BZG589759:BZR589764 CJC589759:CJN589764 CSY589759:CTJ589764 DCU589759:DDF589764 DMQ589759:DNB589764 DWM589759:DWX589764 EGI589759:EGT589764 EQE589759:EQP589764 FAA589759:FAL589764 FJW589759:FKH589764 FTS589759:FUD589764 GDO589759:GDZ589764 GNK589759:GNV589764 GXG589759:GXR589764 HHC589759:HHN589764 HQY589759:HRJ589764 IAU589759:IBF589764 IKQ589759:ILB589764 IUM589759:IUX589764 JEI589759:JET589764 JOE589759:JOP589764 JYA589759:JYL589764 KHW589759:KIH589764 KRS589759:KSD589764 LBO589759:LBZ589764 LLK589759:LLV589764 LVG589759:LVR589764 MFC589759:MFN589764 MOY589759:MPJ589764 MYU589759:MZF589764 NIQ589759:NJB589764 NSM589759:NSX589764 OCI589759:OCT589764 OME589759:OMP589764 OWA589759:OWL589764 PFW589759:PGH589764 PPS589759:PQD589764 PZO589759:PZZ589764 QJK589759:QJV589764 QTG589759:QTR589764 RDC589759:RDN589764 RMY589759:RNJ589764 RWU589759:RXF589764 SGQ589759:SHB589764 SQM589759:SQX589764 TAI589759:TAT589764 TKE589759:TKP589764 TUA589759:TUL589764 UDW589759:UEH589764 UNS589759:UOD589764 UXO589759:UXZ589764 VHK589759:VHV589764 VRG589759:VRR589764 WBC589759:WBN589764 WKY589759:WLJ589764 WUU589759:WVF589764 II655295:IT655300 SE655295:SP655300 ACA655295:ACL655300 ALW655295:AMH655300 AVS655295:AWD655300 BFO655295:BFZ655300 BPK655295:BPV655300 BZG655295:BZR655300 CJC655295:CJN655300 CSY655295:CTJ655300 DCU655295:DDF655300 DMQ655295:DNB655300 DWM655295:DWX655300 EGI655295:EGT655300 EQE655295:EQP655300 FAA655295:FAL655300 FJW655295:FKH655300 FTS655295:FUD655300 GDO655295:GDZ655300 GNK655295:GNV655300 GXG655295:GXR655300 HHC655295:HHN655300 HQY655295:HRJ655300 IAU655295:IBF655300 IKQ655295:ILB655300 IUM655295:IUX655300 JEI655295:JET655300 JOE655295:JOP655300 JYA655295:JYL655300 KHW655295:KIH655300 KRS655295:KSD655300 LBO655295:LBZ655300 LLK655295:LLV655300 LVG655295:LVR655300 MFC655295:MFN655300 MOY655295:MPJ655300 MYU655295:MZF655300 NIQ655295:NJB655300 NSM655295:NSX655300 OCI655295:OCT655300 OME655295:OMP655300 OWA655295:OWL655300 PFW655295:PGH655300 PPS655295:PQD655300 PZO655295:PZZ655300 QJK655295:QJV655300 QTG655295:QTR655300 RDC655295:RDN655300 RMY655295:RNJ655300 RWU655295:RXF655300 SGQ655295:SHB655300 SQM655295:SQX655300 TAI655295:TAT655300 TKE655295:TKP655300 TUA655295:TUL655300 UDW655295:UEH655300 UNS655295:UOD655300 UXO655295:UXZ655300 VHK655295:VHV655300 VRG655295:VRR655300 WBC655295:WBN655300 WKY655295:WLJ655300 WUU655295:WVF655300 II720831:IT720836 SE720831:SP720836 ACA720831:ACL720836 ALW720831:AMH720836 AVS720831:AWD720836 BFO720831:BFZ720836 BPK720831:BPV720836 BZG720831:BZR720836 CJC720831:CJN720836 CSY720831:CTJ720836 DCU720831:DDF720836 DMQ720831:DNB720836 DWM720831:DWX720836 EGI720831:EGT720836 EQE720831:EQP720836 FAA720831:FAL720836 FJW720831:FKH720836 FTS720831:FUD720836 GDO720831:GDZ720836 GNK720831:GNV720836 GXG720831:GXR720836 HHC720831:HHN720836 HQY720831:HRJ720836 IAU720831:IBF720836 IKQ720831:ILB720836 IUM720831:IUX720836 JEI720831:JET720836 JOE720831:JOP720836 JYA720831:JYL720836 KHW720831:KIH720836 KRS720831:KSD720836 LBO720831:LBZ720836 LLK720831:LLV720836 LVG720831:LVR720836 MFC720831:MFN720836 MOY720831:MPJ720836 MYU720831:MZF720836 NIQ720831:NJB720836 NSM720831:NSX720836 OCI720831:OCT720836 OME720831:OMP720836 OWA720831:OWL720836 PFW720831:PGH720836 PPS720831:PQD720836 PZO720831:PZZ720836 QJK720831:QJV720836 QTG720831:QTR720836 RDC720831:RDN720836 RMY720831:RNJ720836 RWU720831:RXF720836 SGQ720831:SHB720836 SQM720831:SQX720836 TAI720831:TAT720836 TKE720831:TKP720836 TUA720831:TUL720836 UDW720831:UEH720836 UNS720831:UOD720836 UXO720831:UXZ720836 VHK720831:VHV720836 VRG720831:VRR720836 WBC720831:WBN720836 WKY720831:WLJ720836 WUU720831:WVF720836 II786367:IT786372 SE786367:SP786372 ACA786367:ACL786372 ALW786367:AMH786372 AVS786367:AWD786372 BFO786367:BFZ786372 BPK786367:BPV786372 BZG786367:BZR786372 CJC786367:CJN786372 CSY786367:CTJ786372 DCU786367:DDF786372 DMQ786367:DNB786372 DWM786367:DWX786372 EGI786367:EGT786372 EQE786367:EQP786372 FAA786367:FAL786372 FJW786367:FKH786372 FTS786367:FUD786372 GDO786367:GDZ786372 GNK786367:GNV786372 GXG786367:GXR786372 HHC786367:HHN786372 HQY786367:HRJ786372 IAU786367:IBF786372 IKQ786367:ILB786372 IUM786367:IUX786372 JEI786367:JET786372 JOE786367:JOP786372 JYA786367:JYL786372 KHW786367:KIH786372 KRS786367:KSD786372 LBO786367:LBZ786372 LLK786367:LLV786372 LVG786367:LVR786372 MFC786367:MFN786372 MOY786367:MPJ786372 MYU786367:MZF786372 NIQ786367:NJB786372 NSM786367:NSX786372 OCI786367:OCT786372 OME786367:OMP786372 OWA786367:OWL786372 PFW786367:PGH786372 PPS786367:PQD786372 PZO786367:PZZ786372 QJK786367:QJV786372 QTG786367:QTR786372 RDC786367:RDN786372 RMY786367:RNJ786372 RWU786367:RXF786372 SGQ786367:SHB786372 SQM786367:SQX786372 TAI786367:TAT786372 TKE786367:TKP786372 TUA786367:TUL786372 UDW786367:UEH786372 UNS786367:UOD786372 UXO786367:UXZ786372 VHK786367:VHV786372 VRG786367:VRR786372 WBC786367:WBN786372 WKY786367:WLJ786372 WUU786367:WVF786372 II851903:IT851908 SE851903:SP851908 ACA851903:ACL851908 ALW851903:AMH851908 AVS851903:AWD851908 BFO851903:BFZ851908 BPK851903:BPV851908 BZG851903:BZR851908 CJC851903:CJN851908 CSY851903:CTJ851908 DCU851903:DDF851908 DMQ851903:DNB851908 DWM851903:DWX851908 EGI851903:EGT851908 EQE851903:EQP851908 FAA851903:FAL851908 FJW851903:FKH851908 FTS851903:FUD851908 GDO851903:GDZ851908 GNK851903:GNV851908 GXG851903:GXR851908 HHC851903:HHN851908 HQY851903:HRJ851908 IAU851903:IBF851908 IKQ851903:ILB851908 IUM851903:IUX851908 JEI851903:JET851908 JOE851903:JOP851908 JYA851903:JYL851908 KHW851903:KIH851908 KRS851903:KSD851908 LBO851903:LBZ851908 LLK851903:LLV851908 LVG851903:LVR851908 MFC851903:MFN851908 MOY851903:MPJ851908 MYU851903:MZF851908 NIQ851903:NJB851908 NSM851903:NSX851908 OCI851903:OCT851908 OME851903:OMP851908 OWA851903:OWL851908 PFW851903:PGH851908 PPS851903:PQD851908 PZO851903:PZZ851908 QJK851903:QJV851908 QTG851903:QTR851908 RDC851903:RDN851908 RMY851903:RNJ851908 RWU851903:RXF851908 SGQ851903:SHB851908 SQM851903:SQX851908 TAI851903:TAT851908 TKE851903:TKP851908 TUA851903:TUL851908 UDW851903:UEH851908 UNS851903:UOD851908 UXO851903:UXZ851908 VHK851903:VHV851908 VRG851903:VRR851908 WBC851903:WBN851908 WKY851903:WLJ851908 WUU851903:WVF851908 II917439:IT917444 SE917439:SP917444 ACA917439:ACL917444 ALW917439:AMH917444 AVS917439:AWD917444 BFO917439:BFZ917444 BPK917439:BPV917444 BZG917439:BZR917444 CJC917439:CJN917444 CSY917439:CTJ917444 DCU917439:DDF917444 DMQ917439:DNB917444 DWM917439:DWX917444 EGI917439:EGT917444 EQE917439:EQP917444 FAA917439:FAL917444 FJW917439:FKH917444 FTS917439:FUD917444 GDO917439:GDZ917444 GNK917439:GNV917444 GXG917439:GXR917444 HHC917439:HHN917444 HQY917439:HRJ917444 IAU917439:IBF917444 IKQ917439:ILB917444 IUM917439:IUX917444 JEI917439:JET917444 JOE917439:JOP917444 JYA917439:JYL917444 KHW917439:KIH917444 KRS917439:KSD917444 LBO917439:LBZ917444 LLK917439:LLV917444 LVG917439:LVR917444 MFC917439:MFN917444 MOY917439:MPJ917444 MYU917439:MZF917444 NIQ917439:NJB917444 NSM917439:NSX917444 OCI917439:OCT917444 OME917439:OMP917444 OWA917439:OWL917444 PFW917439:PGH917444 PPS917439:PQD917444 PZO917439:PZZ917444 QJK917439:QJV917444 QTG917439:QTR917444 RDC917439:RDN917444 RMY917439:RNJ917444 RWU917439:RXF917444 SGQ917439:SHB917444 SQM917439:SQX917444 TAI917439:TAT917444 TKE917439:TKP917444 TUA917439:TUL917444 UDW917439:UEH917444 UNS917439:UOD917444 UXO917439:UXZ917444 VHK917439:VHV917444 VRG917439:VRR917444 WBC917439:WBN917444 WKY917439:WLJ917444 WUU917439:WVF917444 II982975:IT982980 SE982975:SP982980 ACA982975:ACL982980 ALW982975:AMH982980 AVS982975:AWD982980 BFO982975:BFZ982980 BPK982975:BPV982980 BZG982975:BZR982980 CJC982975:CJN982980 CSY982975:CTJ982980 DCU982975:DDF982980 DMQ982975:DNB982980 DWM982975:DWX982980 EGI982975:EGT982980 EQE982975:EQP982980 FAA982975:FAL982980 FJW982975:FKH982980 FTS982975:FUD982980 GDO982975:GDZ982980 GNK982975:GNV982980 GXG982975:GXR982980 HHC982975:HHN982980 HQY982975:HRJ982980 IAU982975:IBF982980 IKQ982975:ILB982980 IUM982975:IUX982980 JEI982975:JET982980 JOE982975:JOP982980 JYA982975:JYL982980 KHW982975:KIH982980 KRS982975:KSD982980 LBO982975:LBZ982980 LLK982975:LLV982980 LVG982975:LVR982980 MFC982975:MFN982980 MOY982975:MPJ982980 MYU982975:MZF982980 NIQ982975:NJB982980 NSM982975:NSX982980 OCI982975:OCT982980 OME982975:OMP982980 OWA982975:OWL982980 PFW982975:PGH982980 PPS982975:PQD982980 PZO982975:PZZ982980 QJK982975:QJV982980 QTG982975:QTR982980 RDC982975:RDN982980 RMY982975:RNJ982980 RWU982975:RXF982980 SGQ982975:SHB982980 SQM982975:SQX982980 TAI982975:TAT982980 TKE982975:TKP982980 TUA982975:TUL982980 UDW982975:UEH982980 UNS982975:UOD982980 UXO982975:UXZ982980 VHK982975:VHV982980 VRG982975:VRR982980 WBC982975:WBN982980 WKY982975:WLJ982980 WUU982975:WVF982980 HI65471:HT65476 RE65471:RP65476 ABA65471:ABL65476 AKW65471:ALH65476 AUS65471:AVD65476 BEO65471:BEZ65476 BOK65471:BOV65476 BYG65471:BYR65476 CIC65471:CIN65476 CRY65471:CSJ65476 DBU65471:DCF65476 DLQ65471:DMB65476 DVM65471:DVX65476 EFI65471:EFT65476 EPE65471:EPP65476 EZA65471:EZL65476 FIW65471:FJH65476 FSS65471:FTD65476 GCO65471:GCZ65476 GMK65471:GMV65476 GWG65471:GWR65476 HGC65471:HGN65476 HPY65471:HQJ65476 HZU65471:IAF65476 IJQ65471:IKB65476 ITM65471:ITX65476 JDI65471:JDT65476 JNE65471:JNP65476 JXA65471:JXL65476 KGW65471:KHH65476 KQS65471:KRD65476 LAO65471:LAZ65476 LKK65471:LKV65476 LUG65471:LUR65476 MEC65471:MEN65476 MNY65471:MOJ65476 MXU65471:MYF65476 NHQ65471:NIB65476 NRM65471:NRX65476 OBI65471:OBT65476 OLE65471:OLP65476 OVA65471:OVL65476 PEW65471:PFH65476 POS65471:PPD65476 PYO65471:PYZ65476 QIK65471:QIV65476 QSG65471:QSR65476 RCC65471:RCN65476 RLY65471:RMJ65476 RVU65471:RWF65476 SFQ65471:SGB65476 SPM65471:SPX65476 SZI65471:SZT65476 TJE65471:TJP65476 TTA65471:TTL65476 UCW65471:UDH65476 UMS65471:UND65476 UWO65471:UWZ65476 VGK65471:VGV65476 VQG65471:VQR65476 WAC65471:WAN65476 WJY65471:WKJ65476 WTU65471:WUF65476 HI131007:HT131012 RE131007:RP131012 ABA131007:ABL131012 AKW131007:ALH131012 AUS131007:AVD131012 BEO131007:BEZ131012 BOK131007:BOV131012 BYG131007:BYR131012 CIC131007:CIN131012 CRY131007:CSJ131012 DBU131007:DCF131012 DLQ131007:DMB131012 DVM131007:DVX131012 EFI131007:EFT131012 EPE131007:EPP131012 EZA131007:EZL131012 FIW131007:FJH131012 FSS131007:FTD131012 GCO131007:GCZ131012 GMK131007:GMV131012 GWG131007:GWR131012 HGC131007:HGN131012 HPY131007:HQJ131012 HZU131007:IAF131012 IJQ131007:IKB131012 ITM131007:ITX131012 JDI131007:JDT131012 JNE131007:JNP131012 JXA131007:JXL131012 KGW131007:KHH131012 KQS131007:KRD131012 LAO131007:LAZ131012 LKK131007:LKV131012 LUG131007:LUR131012 MEC131007:MEN131012 MNY131007:MOJ131012 MXU131007:MYF131012 NHQ131007:NIB131012 NRM131007:NRX131012 OBI131007:OBT131012 OLE131007:OLP131012 OVA131007:OVL131012 PEW131007:PFH131012 POS131007:PPD131012 PYO131007:PYZ131012 QIK131007:QIV131012 QSG131007:QSR131012 RCC131007:RCN131012 RLY131007:RMJ131012 RVU131007:RWF131012 SFQ131007:SGB131012 SPM131007:SPX131012 SZI131007:SZT131012 TJE131007:TJP131012 TTA131007:TTL131012 UCW131007:UDH131012 UMS131007:UND131012 UWO131007:UWZ131012 VGK131007:VGV131012 VQG131007:VQR131012 WAC131007:WAN131012 WJY131007:WKJ131012 WTU131007:WUF131012 HI196543:HT196548 RE196543:RP196548 ABA196543:ABL196548 AKW196543:ALH196548 AUS196543:AVD196548 BEO196543:BEZ196548 BOK196543:BOV196548 BYG196543:BYR196548 CIC196543:CIN196548 CRY196543:CSJ196548 DBU196543:DCF196548 DLQ196543:DMB196548 DVM196543:DVX196548 EFI196543:EFT196548 EPE196543:EPP196548 EZA196543:EZL196548 FIW196543:FJH196548 FSS196543:FTD196548 GCO196543:GCZ196548 GMK196543:GMV196548 GWG196543:GWR196548 HGC196543:HGN196548 HPY196543:HQJ196548 HZU196543:IAF196548 IJQ196543:IKB196548 ITM196543:ITX196548 JDI196543:JDT196548 JNE196543:JNP196548 JXA196543:JXL196548 KGW196543:KHH196548 KQS196543:KRD196548 LAO196543:LAZ196548 LKK196543:LKV196548 LUG196543:LUR196548 MEC196543:MEN196548 MNY196543:MOJ196548 MXU196543:MYF196548 NHQ196543:NIB196548 NRM196543:NRX196548 OBI196543:OBT196548 OLE196543:OLP196548 OVA196543:OVL196548 PEW196543:PFH196548 POS196543:PPD196548 PYO196543:PYZ196548 QIK196543:QIV196548 QSG196543:QSR196548 RCC196543:RCN196548 RLY196543:RMJ196548 RVU196543:RWF196548 SFQ196543:SGB196548 SPM196543:SPX196548 SZI196543:SZT196548 TJE196543:TJP196548 TTA196543:TTL196548 UCW196543:UDH196548 UMS196543:UND196548 UWO196543:UWZ196548 VGK196543:VGV196548 VQG196543:VQR196548 WAC196543:WAN196548 WJY196543:WKJ196548 WTU196543:WUF196548 HI262079:HT262084 RE262079:RP262084 ABA262079:ABL262084 AKW262079:ALH262084 AUS262079:AVD262084 BEO262079:BEZ262084 BOK262079:BOV262084 BYG262079:BYR262084 CIC262079:CIN262084 CRY262079:CSJ262084 DBU262079:DCF262084 DLQ262079:DMB262084 DVM262079:DVX262084 EFI262079:EFT262084 EPE262079:EPP262084 EZA262079:EZL262084 FIW262079:FJH262084 FSS262079:FTD262084 GCO262079:GCZ262084 GMK262079:GMV262084 GWG262079:GWR262084 HGC262079:HGN262084 HPY262079:HQJ262084 HZU262079:IAF262084 IJQ262079:IKB262084 ITM262079:ITX262084 JDI262079:JDT262084 JNE262079:JNP262084 JXA262079:JXL262084 KGW262079:KHH262084 KQS262079:KRD262084 LAO262079:LAZ262084 LKK262079:LKV262084 LUG262079:LUR262084 MEC262079:MEN262084 MNY262079:MOJ262084 MXU262079:MYF262084 NHQ262079:NIB262084 NRM262079:NRX262084 OBI262079:OBT262084 OLE262079:OLP262084 OVA262079:OVL262084 PEW262079:PFH262084 POS262079:PPD262084 PYO262079:PYZ262084 QIK262079:QIV262084 QSG262079:QSR262084 RCC262079:RCN262084 RLY262079:RMJ262084 RVU262079:RWF262084 SFQ262079:SGB262084 SPM262079:SPX262084 SZI262079:SZT262084 TJE262079:TJP262084 TTA262079:TTL262084 UCW262079:UDH262084 UMS262079:UND262084 UWO262079:UWZ262084 VGK262079:VGV262084 VQG262079:VQR262084 WAC262079:WAN262084 WJY262079:WKJ262084 WTU262079:WUF262084 HI327615:HT327620 RE327615:RP327620 ABA327615:ABL327620 AKW327615:ALH327620 AUS327615:AVD327620 BEO327615:BEZ327620 BOK327615:BOV327620 BYG327615:BYR327620 CIC327615:CIN327620 CRY327615:CSJ327620 DBU327615:DCF327620 DLQ327615:DMB327620 DVM327615:DVX327620 EFI327615:EFT327620 EPE327615:EPP327620 EZA327615:EZL327620 FIW327615:FJH327620 FSS327615:FTD327620 GCO327615:GCZ327620 GMK327615:GMV327620 GWG327615:GWR327620 HGC327615:HGN327620 HPY327615:HQJ327620 HZU327615:IAF327620 IJQ327615:IKB327620 ITM327615:ITX327620 JDI327615:JDT327620 JNE327615:JNP327620 JXA327615:JXL327620 KGW327615:KHH327620 KQS327615:KRD327620 LAO327615:LAZ327620 LKK327615:LKV327620 LUG327615:LUR327620 MEC327615:MEN327620 MNY327615:MOJ327620 MXU327615:MYF327620 NHQ327615:NIB327620 NRM327615:NRX327620 OBI327615:OBT327620 OLE327615:OLP327620 OVA327615:OVL327620 PEW327615:PFH327620 POS327615:PPD327620 PYO327615:PYZ327620 QIK327615:QIV327620 QSG327615:QSR327620 RCC327615:RCN327620 RLY327615:RMJ327620 RVU327615:RWF327620 SFQ327615:SGB327620 SPM327615:SPX327620 SZI327615:SZT327620 TJE327615:TJP327620 TTA327615:TTL327620 UCW327615:UDH327620 UMS327615:UND327620 UWO327615:UWZ327620 VGK327615:VGV327620 VQG327615:VQR327620 WAC327615:WAN327620 WJY327615:WKJ327620 WTU327615:WUF327620 HI393151:HT393156 RE393151:RP393156 ABA393151:ABL393156 AKW393151:ALH393156 AUS393151:AVD393156 BEO393151:BEZ393156 BOK393151:BOV393156 BYG393151:BYR393156 CIC393151:CIN393156 CRY393151:CSJ393156 DBU393151:DCF393156 DLQ393151:DMB393156 DVM393151:DVX393156 EFI393151:EFT393156 EPE393151:EPP393156 EZA393151:EZL393156 FIW393151:FJH393156 FSS393151:FTD393156 GCO393151:GCZ393156 GMK393151:GMV393156 GWG393151:GWR393156 HGC393151:HGN393156 HPY393151:HQJ393156 HZU393151:IAF393156 IJQ393151:IKB393156 ITM393151:ITX393156 JDI393151:JDT393156 JNE393151:JNP393156 JXA393151:JXL393156 KGW393151:KHH393156 KQS393151:KRD393156 LAO393151:LAZ393156 LKK393151:LKV393156 LUG393151:LUR393156 MEC393151:MEN393156 MNY393151:MOJ393156 MXU393151:MYF393156 NHQ393151:NIB393156 NRM393151:NRX393156 OBI393151:OBT393156 OLE393151:OLP393156 OVA393151:OVL393156 PEW393151:PFH393156 POS393151:PPD393156 PYO393151:PYZ393156 QIK393151:QIV393156 QSG393151:QSR393156 RCC393151:RCN393156 RLY393151:RMJ393156 RVU393151:RWF393156 SFQ393151:SGB393156 SPM393151:SPX393156 SZI393151:SZT393156 TJE393151:TJP393156 TTA393151:TTL393156 UCW393151:UDH393156 UMS393151:UND393156 UWO393151:UWZ393156 VGK393151:VGV393156 VQG393151:VQR393156 WAC393151:WAN393156 WJY393151:WKJ393156 WTU393151:WUF393156 HI458687:HT458692 RE458687:RP458692 ABA458687:ABL458692 AKW458687:ALH458692 AUS458687:AVD458692 BEO458687:BEZ458692 BOK458687:BOV458692 BYG458687:BYR458692 CIC458687:CIN458692 CRY458687:CSJ458692 DBU458687:DCF458692 DLQ458687:DMB458692 DVM458687:DVX458692 EFI458687:EFT458692 EPE458687:EPP458692 EZA458687:EZL458692 FIW458687:FJH458692 FSS458687:FTD458692 GCO458687:GCZ458692 GMK458687:GMV458692 GWG458687:GWR458692 HGC458687:HGN458692 HPY458687:HQJ458692 HZU458687:IAF458692 IJQ458687:IKB458692 ITM458687:ITX458692 JDI458687:JDT458692 JNE458687:JNP458692 JXA458687:JXL458692 KGW458687:KHH458692 KQS458687:KRD458692 LAO458687:LAZ458692 LKK458687:LKV458692 LUG458687:LUR458692 MEC458687:MEN458692 MNY458687:MOJ458692 MXU458687:MYF458692 NHQ458687:NIB458692 NRM458687:NRX458692 OBI458687:OBT458692 OLE458687:OLP458692 OVA458687:OVL458692 PEW458687:PFH458692 POS458687:PPD458692 PYO458687:PYZ458692 QIK458687:QIV458692 QSG458687:QSR458692 RCC458687:RCN458692 RLY458687:RMJ458692 RVU458687:RWF458692 SFQ458687:SGB458692 SPM458687:SPX458692 SZI458687:SZT458692 TJE458687:TJP458692 TTA458687:TTL458692 UCW458687:UDH458692 UMS458687:UND458692 UWO458687:UWZ458692 VGK458687:VGV458692 VQG458687:VQR458692 WAC458687:WAN458692 WJY458687:WKJ458692 WTU458687:WUF458692 HI524223:HT524228 RE524223:RP524228 ABA524223:ABL524228 AKW524223:ALH524228 AUS524223:AVD524228 BEO524223:BEZ524228 BOK524223:BOV524228 BYG524223:BYR524228 CIC524223:CIN524228 CRY524223:CSJ524228 DBU524223:DCF524228 DLQ524223:DMB524228 DVM524223:DVX524228 EFI524223:EFT524228 EPE524223:EPP524228 EZA524223:EZL524228 FIW524223:FJH524228 FSS524223:FTD524228 GCO524223:GCZ524228 GMK524223:GMV524228 GWG524223:GWR524228 HGC524223:HGN524228 HPY524223:HQJ524228 HZU524223:IAF524228 IJQ524223:IKB524228 ITM524223:ITX524228 JDI524223:JDT524228 JNE524223:JNP524228 JXA524223:JXL524228 KGW524223:KHH524228 KQS524223:KRD524228 LAO524223:LAZ524228 LKK524223:LKV524228 LUG524223:LUR524228 MEC524223:MEN524228 MNY524223:MOJ524228 MXU524223:MYF524228 NHQ524223:NIB524228 NRM524223:NRX524228 OBI524223:OBT524228 OLE524223:OLP524228 OVA524223:OVL524228 PEW524223:PFH524228 POS524223:PPD524228 PYO524223:PYZ524228 QIK524223:QIV524228 QSG524223:QSR524228 RCC524223:RCN524228 RLY524223:RMJ524228 RVU524223:RWF524228 SFQ524223:SGB524228 SPM524223:SPX524228 SZI524223:SZT524228 TJE524223:TJP524228 TTA524223:TTL524228 UCW524223:UDH524228 UMS524223:UND524228 UWO524223:UWZ524228 VGK524223:VGV524228 VQG524223:VQR524228 WAC524223:WAN524228 WJY524223:WKJ524228 WTU524223:WUF524228 HI589759:HT589764 RE589759:RP589764 ABA589759:ABL589764 AKW589759:ALH589764 AUS589759:AVD589764 BEO589759:BEZ589764 BOK589759:BOV589764 BYG589759:BYR589764 CIC589759:CIN589764 CRY589759:CSJ589764 DBU589759:DCF589764 DLQ589759:DMB589764 DVM589759:DVX589764 EFI589759:EFT589764 EPE589759:EPP589764 EZA589759:EZL589764 FIW589759:FJH589764 FSS589759:FTD589764 GCO589759:GCZ589764 GMK589759:GMV589764 GWG589759:GWR589764 HGC589759:HGN589764 HPY589759:HQJ589764 HZU589759:IAF589764 IJQ589759:IKB589764 ITM589759:ITX589764 JDI589759:JDT589764 JNE589759:JNP589764 JXA589759:JXL589764 KGW589759:KHH589764 KQS589759:KRD589764 LAO589759:LAZ589764 LKK589759:LKV589764 LUG589759:LUR589764 MEC589759:MEN589764 MNY589759:MOJ589764 MXU589759:MYF589764 NHQ589759:NIB589764 NRM589759:NRX589764 OBI589759:OBT589764 OLE589759:OLP589764 OVA589759:OVL589764 PEW589759:PFH589764 POS589759:PPD589764 PYO589759:PYZ589764 QIK589759:QIV589764 QSG589759:QSR589764 RCC589759:RCN589764 RLY589759:RMJ589764 RVU589759:RWF589764 SFQ589759:SGB589764 SPM589759:SPX589764 SZI589759:SZT589764 TJE589759:TJP589764 TTA589759:TTL589764 UCW589759:UDH589764 UMS589759:UND589764 UWO589759:UWZ589764 VGK589759:VGV589764 VQG589759:VQR589764 WAC589759:WAN589764 WJY589759:WKJ589764 WTU589759:WUF589764 HI655295:HT655300 RE655295:RP655300 ABA655295:ABL655300 AKW655295:ALH655300 AUS655295:AVD655300 BEO655295:BEZ655300 BOK655295:BOV655300 BYG655295:BYR655300 CIC655295:CIN655300 CRY655295:CSJ655300 DBU655295:DCF655300 DLQ655295:DMB655300 DVM655295:DVX655300 EFI655295:EFT655300 EPE655295:EPP655300 EZA655295:EZL655300 FIW655295:FJH655300 FSS655295:FTD655300 GCO655295:GCZ655300 GMK655295:GMV655300 GWG655295:GWR655300 HGC655295:HGN655300 HPY655295:HQJ655300 HZU655295:IAF655300 IJQ655295:IKB655300 ITM655295:ITX655300 JDI655295:JDT655300 JNE655295:JNP655300 JXA655295:JXL655300 KGW655295:KHH655300 KQS655295:KRD655300 LAO655295:LAZ655300 LKK655295:LKV655300 LUG655295:LUR655300 MEC655295:MEN655300 MNY655295:MOJ655300 MXU655295:MYF655300 NHQ655295:NIB655300 NRM655295:NRX655300 OBI655295:OBT655300 OLE655295:OLP655300 OVA655295:OVL655300 PEW655295:PFH655300 POS655295:PPD655300 PYO655295:PYZ655300 QIK655295:QIV655300 QSG655295:QSR655300 RCC655295:RCN655300 RLY655295:RMJ655300 RVU655295:RWF655300 SFQ655295:SGB655300 SPM655295:SPX655300 SZI655295:SZT655300 TJE655295:TJP655300 TTA655295:TTL655300 UCW655295:UDH655300 UMS655295:UND655300 UWO655295:UWZ655300 VGK655295:VGV655300 VQG655295:VQR655300 WAC655295:WAN655300 WJY655295:WKJ655300 WTU655295:WUF655300 HI720831:HT720836 RE720831:RP720836 ABA720831:ABL720836 AKW720831:ALH720836 AUS720831:AVD720836 BEO720831:BEZ720836 BOK720831:BOV720836 BYG720831:BYR720836 CIC720831:CIN720836 CRY720831:CSJ720836 DBU720831:DCF720836 DLQ720831:DMB720836 DVM720831:DVX720836 EFI720831:EFT720836 EPE720831:EPP720836 EZA720831:EZL720836 FIW720831:FJH720836 FSS720831:FTD720836 GCO720831:GCZ720836 GMK720831:GMV720836 GWG720831:GWR720836 HGC720831:HGN720836 HPY720831:HQJ720836 HZU720831:IAF720836 IJQ720831:IKB720836 ITM720831:ITX720836 JDI720831:JDT720836 JNE720831:JNP720836 JXA720831:JXL720836 KGW720831:KHH720836 KQS720831:KRD720836 LAO720831:LAZ720836 LKK720831:LKV720836 LUG720831:LUR720836 MEC720831:MEN720836 MNY720831:MOJ720836 MXU720831:MYF720836 NHQ720831:NIB720836 NRM720831:NRX720836 OBI720831:OBT720836 OLE720831:OLP720836 OVA720831:OVL720836 PEW720831:PFH720836 POS720831:PPD720836 PYO720831:PYZ720836 QIK720831:QIV720836 QSG720831:QSR720836 RCC720831:RCN720836 RLY720831:RMJ720836 RVU720831:RWF720836 SFQ720831:SGB720836 SPM720831:SPX720836 SZI720831:SZT720836 TJE720831:TJP720836 TTA720831:TTL720836 UCW720831:UDH720836 UMS720831:UND720836 UWO720831:UWZ720836 VGK720831:VGV720836 VQG720831:VQR720836 WAC720831:WAN720836 WJY720831:WKJ720836 WTU720831:WUF720836 HI786367:HT786372 RE786367:RP786372 ABA786367:ABL786372 AKW786367:ALH786372 AUS786367:AVD786372 BEO786367:BEZ786372 BOK786367:BOV786372 BYG786367:BYR786372 CIC786367:CIN786372 CRY786367:CSJ786372 DBU786367:DCF786372 DLQ786367:DMB786372 DVM786367:DVX786372 EFI786367:EFT786372 EPE786367:EPP786372 EZA786367:EZL786372 FIW786367:FJH786372 FSS786367:FTD786372 GCO786367:GCZ786372 GMK786367:GMV786372 GWG786367:GWR786372 HGC786367:HGN786372 HPY786367:HQJ786372 HZU786367:IAF786372 IJQ786367:IKB786372 ITM786367:ITX786372 JDI786367:JDT786372 JNE786367:JNP786372 JXA786367:JXL786372 KGW786367:KHH786372 KQS786367:KRD786372 LAO786367:LAZ786372 LKK786367:LKV786372 LUG786367:LUR786372 MEC786367:MEN786372 MNY786367:MOJ786372 MXU786367:MYF786372 NHQ786367:NIB786372 NRM786367:NRX786372 OBI786367:OBT786372 OLE786367:OLP786372 OVA786367:OVL786372 PEW786367:PFH786372 POS786367:PPD786372 PYO786367:PYZ786372 QIK786367:QIV786372 QSG786367:QSR786372 RCC786367:RCN786372 RLY786367:RMJ786372 RVU786367:RWF786372 SFQ786367:SGB786372 SPM786367:SPX786372 SZI786367:SZT786372 TJE786367:TJP786372 TTA786367:TTL786372 UCW786367:UDH786372 UMS786367:UND786372 UWO786367:UWZ786372 VGK786367:VGV786372 VQG786367:VQR786372 WAC786367:WAN786372 WJY786367:WKJ786372 WTU786367:WUF786372 HI851903:HT851908 RE851903:RP851908 ABA851903:ABL851908 AKW851903:ALH851908 AUS851903:AVD851908 BEO851903:BEZ851908 BOK851903:BOV851908 BYG851903:BYR851908 CIC851903:CIN851908 CRY851903:CSJ851908 DBU851903:DCF851908 DLQ851903:DMB851908 DVM851903:DVX851908 EFI851903:EFT851908 EPE851903:EPP851908 EZA851903:EZL851908 FIW851903:FJH851908 FSS851903:FTD851908 GCO851903:GCZ851908 GMK851903:GMV851908 GWG851903:GWR851908 HGC851903:HGN851908 HPY851903:HQJ851908 HZU851903:IAF851908 IJQ851903:IKB851908 ITM851903:ITX851908 JDI851903:JDT851908 JNE851903:JNP851908 JXA851903:JXL851908 KGW851903:KHH851908 KQS851903:KRD851908 LAO851903:LAZ851908 LKK851903:LKV851908 LUG851903:LUR851908 MEC851903:MEN851908 MNY851903:MOJ851908 MXU851903:MYF851908 NHQ851903:NIB851908 NRM851903:NRX851908 OBI851903:OBT851908 OLE851903:OLP851908 OVA851903:OVL851908 PEW851903:PFH851908 POS851903:PPD851908 PYO851903:PYZ851908 QIK851903:QIV851908 QSG851903:QSR851908 RCC851903:RCN851908 RLY851903:RMJ851908 RVU851903:RWF851908 SFQ851903:SGB851908 SPM851903:SPX851908 SZI851903:SZT851908 TJE851903:TJP851908 TTA851903:TTL851908 UCW851903:UDH851908 UMS851903:UND851908 UWO851903:UWZ851908 VGK851903:VGV851908 VQG851903:VQR851908 WAC851903:WAN851908 WJY851903:WKJ851908 WTU851903:WUF851908 HI917439:HT917444 RE917439:RP917444 ABA917439:ABL917444 AKW917439:ALH917444 AUS917439:AVD917444 BEO917439:BEZ917444 BOK917439:BOV917444 BYG917439:BYR917444 CIC917439:CIN917444 CRY917439:CSJ917444 DBU917439:DCF917444 DLQ917439:DMB917444 DVM917439:DVX917444 EFI917439:EFT917444 EPE917439:EPP917444 EZA917439:EZL917444 FIW917439:FJH917444 FSS917439:FTD917444 GCO917439:GCZ917444 GMK917439:GMV917444 GWG917439:GWR917444 HGC917439:HGN917444 HPY917439:HQJ917444 HZU917439:IAF917444 IJQ917439:IKB917444 ITM917439:ITX917444 JDI917439:JDT917444 JNE917439:JNP917444 JXA917439:JXL917444 KGW917439:KHH917444 KQS917439:KRD917444 LAO917439:LAZ917444 LKK917439:LKV917444 LUG917439:LUR917444 MEC917439:MEN917444 MNY917439:MOJ917444 MXU917439:MYF917444 NHQ917439:NIB917444 NRM917439:NRX917444 OBI917439:OBT917444 OLE917439:OLP917444 OVA917439:OVL917444 PEW917439:PFH917444 POS917439:PPD917444 PYO917439:PYZ917444 QIK917439:QIV917444 QSG917439:QSR917444 RCC917439:RCN917444 RLY917439:RMJ917444 RVU917439:RWF917444 SFQ917439:SGB917444 SPM917439:SPX917444 SZI917439:SZT917444 TJE917439:TJP917444 TTA917439:TTL917444 UCW917439:UDH917444 UMS917439:UND917444 UWO917439:UWZ917444 VGK917439:VGV917444 VQG917439:VQR917444 WAC917439:WAN917444 WJY917439:WKJ917444 WTU917439:WUF917444 HI982975:HT982980 RE982975:RP982980 ABA982975:ABL982980 AKW982975:ALH982980 AUS982975:AVD982980 BEO982975:BEZ982980 BOK982975:BOV982980 BYG982975:BYR982980 CIC982975:CIN982980 CRY982975:CSJ982980 DBU982975:DCF982980 DLQ982975:DMB982980 DVM982975:DVX982980 EFI982975:EFT982980 EPE982975:EPP982980 EZA982975:EZL982980 FIW982975:FJH982980 FSS982975:FTD982980 GCO982975:GCZ982980 GMK982975:GMV982980 GWG982975:GWR982980 HGC982975:HGN982980 HPY982975:HQJ982980 HZU982975:IAF982980 IJQ982975:IKB982980 ITM982975:ITX982980 JDI982975:JDT982980 JNE982975:JNP982980 JXA982975:JXL982980 KGW982975:KHH982980 KQS982975:KRD982980 LAO982975:LAZ982980 LKK982975:LKV982980 LUG982975:LUR982980 MEC982975:MEN982980 MNY982975:MOJ982980 MXU982975:MYF982980 NHQ982975:NIB982980 NRM982975:NRX982980 OBI982975:OBT982980 OLE982975:OLP982980 OVA982975:OVL982980 PEW982975:PFH982980 POS982975:PPD982980 PYO982975:PYZ982980 QIK982975:QIV982980 QSG982975:QSR982980 RCC982975:RCN982980 RLY982975:RMJ982980 RVU982975:RWF982980 SFQ982975:SGB982980 SPM982975:SPX982980 SZI982975:SZT982980 TJE982975:TJP982980 TTA982975:TTL982980 UCW982975:UDH982980 UMS982975:UND982980 UWO982975:UWZ982980 VGK982975:VGV982980 VQG982975:VQR982980 WAC982975:WAN982980 WJY982975:WKJ982980 WTU982975:WUF982980 II65509:IT65514 SE65509:SP65514 ACA65509:ACL65514 ALW65509:AMH65514 AVS65509:AWD65514 BFO65509:BFZ65514 BPK65509:BPV65514 BZG65509:BZR65514 CJC65509:CJN65514 CSY65509:CTJ65514 DCU65509:DDF65514 DMQ65509:DNB65514 DWM65509:DWX65514 EGI65509:EGT65514 EQE65509:EQP65514 FAA65509:FAL65514 FJW65509:FKH65514 FTS65509:FUD65514 GDO65509:GDZ65514 GNK65509:GNV65514 GXG65509:GXR65514 HHC65509:HHN65514 HQY65509:HRJ65514 IAU65509:IBF65514 IKQ65509:ILB65514 IUM65509:IUX65514 JEI65509:JET65514 JOE65509:JOP65514 JYA65509:JYL65514 KHW65509:KIH65514 KRS65509:KSD65514 LBO65509:LBZ65514 LLK65509:LLV65514 LVG65509:LVR65514 MFC65509:MFN65514 MOY65509:MPJ65514 MYU65509:MZF65514 NIQ65509:NJB65514 NSM65509:NSX65514 OCI65509:OCT65514 OME65509:OMP65514 OWA65509:OWL65514 PFW65509:PGH65514 PPS65509:PQD65514 PZO65509:PZZ65514 QJK65509:QJV65514 QTG65509:QTR65514 RDC65509:RDN65514 RMY65509:RNJ65514 RWU65509:RXF65514 SGQ65509:SHB65514 SQM65509:SQX65514 TAI65509:TAT65514 TKE65509:TKP65514 TUA65509:TUL65514 UDW65509:UEH65514 UNS65509:UOD65514 UXO65509:UXZ65514 VHK65509:VHV65514 VRG65509:VRR65514 WBC65509:WBN65514 WKY65509:WLJ65514 WUU65509:WVF65514 II131045:IT131050 SE131045:SP131050 ACA131045:ACL131050 ALW131045:AMH131050 AVS131045:AWD131050 BFO131045:BFZ131050 BPK131045:BPV131050 BZG131045:BZR131050 CJC131045:CJN131050 CSY131045:CTJ131050 DCU131045:DDF131050 DMQ131045:DNB131050 DWM131045:DWX131050 EGI131045:EGT131050 EQE131045:EQP131050 FAA131045:FAL131050 FJW131045:FKH131050 FTS131045:FUD131050 GDO131045:GDZ131050 GNK131045:GNV131050 GXG131045:GXR131050 HHC131045:HHN131050 HQY131045:HRJ131050 IAU131045:IBF131050 IKQ131045:ILB131050 IUM131045:IUX131050 JEI131045:JET131050 JOE131045:JOP131050 JYA131045:JYL131050 KHW131045:KIH131050 KRS131045:KSD131050 LBO131045:LBZ131050 LLK131045:LLV131050 LVG131045:LVR131050 MFC131045:MFN131050 MOY131045:MPJ131050 MYU131045:MZF131050 NIQ131045:NJB131050 NSM131045:NSX131050 OCI131045:OCT131050 OME131045:OMP131050 OWA131045:OWL131050 PFW131045:PGH131050 PPS131045:PQD131050 PZO131045:PZZ131050 QJK131045:QJV131050 QTG131045:QTR131050 RDC131045:RDN131050 RMY131045:RNJ131050 RWU131045:RXF131050 SGQ131045:SHB131050 SQM131045:SQX131050 TAI131045:TAT131050 TKE131045:TKP131050 TUA131045:TUL131050 UDW131045:UEH131050 UNS131045:UOD131050 UXO131045:UXZ131050 VHK131045:VHV131050 VRG131045:VRR131050 WBC131045:WBN131050 WKY131045:WLJ131050 WUU131045:WVF131050 II196581:IT196586 SE196581:SP196586 ACA196581:ACL196586 ALW196581:AMH196586 AVS196581:AWD196586 BFO196581:BFZ196586 BPK196581:BPV196586 BZG196581:BZR196586 CJC196581:CJN196586 CSY196581:CTJ196586 DCU196581:DDF196586 DMQ196581:DNB196586 DWM196581:DWX196586 EGI196581:EGT196586 EQE196581:EQP196586 FAA196581:FAL196586 FJW196581:FKH196586 FTS196581:FUD196586 GDO196581:GDZ196586 GNK196581:GNV196586 GXG196581:GXR196586 HHC196581:HHN196586 HQY196581:HRJ196586 IAU196581:IBF196586 IKQ196581:ILB196586 IUM196581:IUX196586 JEI196581:JET196586 JOE196581:JOP196586 JYA196581:JYL196586 KHW196581:KIH196586 KRS196581:KSD196586 LBO196581:LBZ196586 LLK196581:LLV196586 LVG196581:LVR196586 MFC196581:MFN196586 MOY196581:MPJ196586 MYU196581:MZF196586 NIQ196581:NJB196586 NSM196581:NSX196586 OCI196581:OCT196586 OME196581:OMP196586 OWA196581:OWL196586 PFW196581:PGH196586 PPS196581:PQD196586 PZO196581:PZZ196586 QJK196581:QJV196586 QTG196581:QTR196586 RDC196581:RDN196586 RMY196581:RNJ196586 RWU196581:RXF196586 SGQ196581:SHB196586 SQM196581:SQX196586 TAI196581:TAT196586 TKE196581:TKP196586 TUA196581:TUL196586 UDW196581:UEH196586 UNS196581:UOD196586 UXO196581:UXZ196586 VHK196581:VHV196586 VRG196581:VRR196586 WBC196581:WBN196586 WKY196581:WLJ196586 WUU196581:WVF196586 II262117:IT262122 SE262117:SP262122 ACA262117:ACL262122 ALW262117:AMH262122 AVS262117:AWD262122 BFO262117:BFZ262122 BPK262117:BPV262122 BZG262117:BZR262122 CJC262117:CJN262122 CSY262117:CTJ262122 DCU262117:DDF262122 DMQ262117:DNB262122 DWM262117:DWX262122 EGI262117:EGT262122 EQE262117:EQP262122 FAA262117:FAL262122 FJW262117:FKH262122 FTS262117:FUD262122 GDO262117:GDZ262122 GNK262117:GNV262122 GXG262117:GXR262122 HHC262117:HHN262122 HQY262117:HRJ262122 IAU262117:IBF262122 IKQ262117:ILB262122 IUM262117:IUX262122 JEI262117:JET262122 JOE262117:JOP262122 JYA262117:JYL262122 KHW262117:KIH262122 KRS262117:KSD262122 LBO262117:LBZ262122 LLK262117:LLV262122 LVG262117:LVR262122 MFC262117:MFN262122 MOY262117:MPJ262122 MYU262117:MZF262122 NIQ262117:NJB262122 NSM262117:NSX262122 OCI262117:OCT262122 OME262117:OMP262122 OWA262117:OWL262122 PFW262117:PGH262122 PPS262117:PQD262122 PZO262117:PZZ262122 QJK262117:QJV262122 QTG262117:QTR262122 RDC262117:RDN262122 RMY262117:RNJ262122 RWU262117:RXF262122 SGQ262117:SHB262122 SQM262117:SQX262122 TAI262117:TAT262122 TKE262117:TKP262122 TUA262117:TUL262122 UDW262117:UEH262122 UNS262117:UOD262122 UXO262117:UXZ262122 VHK262117:VHV262122 VRG262117:VRR262122 WBC262117:WBN262122 WKY262117:WLJ262122 WUU262117:WVF262122 II327653:IT327658 SE327653:SP327658 ACA327653:ACL327658 ALW327653:AMH327658 AVS327653:AWD327658 BFO327653:BFZ327658 BPK327653:BPV327658 BZG327653:BZR327658 CJC327653:CJN327658 CSY327653:CTJ327658 DCU327653:DDF327658 DMQ327653:DNB327658 DWM327653:DWX327658 EGI327653:EGT327658 EQE327653:EQP327658 FAA327653:FAL327658 FJW327653:FKH327658 FTS327653:FUD327658 GDO327653:GDZ327658 GNK327653:GNV327658 GXG327653:GXR327658 HHC327653:HHN327658 HQY327653:HRJ327658 IAU327653:IBF327658 IKQ327653:ILB327658 IUM327653:IUX327658 JEI327653:JET327658 JOE327653:JOP327658 JYA327653:JYL327658 KHW327653:KIH327658 KRS327653:KSD327658 LBO327653:LBZ327658 LLK327653:LLV327658 LVG327653:LVR327658 MFC327653:MFN327658 MOY327653:MPJ327658 MYU327653:MZF327658 NIQ327653:NJB327658 NSM327653:NSX327658 OCI327653:OCT327658 OME327653:OMP327658 OWA327653:OWL327658 PFW327653:PGH327658 PPS327653:PQD327658 PZO327653:PZZ327658 QJK327653:QJV327658 QTG327653:QTR327658 RDC327653:RDN327658 RMY327653:RNJ327658 RWU327653:RXF327658 SGQ327653:SHB327658 SQM327653:SQX327658 TAI327653:TAT327658 TKE327653:TKP327658 TUA327653:TUL327658 UDW327653:UEH327658 UNS327653:UOD327658 UXO327653:UXZ327658 VHK327653:VHV327658 VRG327653:VRR327658 WBC327653:WBN327658 WKY327653:WLJ327658 WUU327653:WVF327658 II393189:IT393194 SE393189:SP393194 ACA393189:ACL393194 ALW393189:AMH393194 AVS393189:AWD393194 BFO393189:BFZ393194 BPK393189:BPV393194 BZG393189:BZR393194 CJC393189:CJN393194 CSY393189:CTJ393194 DCU393189:DDF393194 DMQ393189:DNB393194 DWM393189:DWX393194 EGI393189:EGT393194 EQE393189:EQP393194 FAA393189:FAL393194 FJW393189:FKH393194 FTS393189:FUD393194 GDO393189:GDZ393194 GNK393189:GNV393194 GXG393189:GXR393194 HHC393189:HHN393194 HQY393189:HRJ393194 IAU393189:IBF393194 IKQ393189:ILB393194 IUM393189:IUX393194 JEI393189:JET393194 JOE393189:JOP393194 JYA393189:JYL393194 KHW393189:KIH393194 KRS393189:KSD393194 LBO393189:LBZ393194 LLK393189:LLV393194 LVG393189:LVR393194 MFC393189:MFN393194 MOY393189:MPJ393194 MYU393189:MZF393194 NIQ393189:NJB393194 NSM393189:NSX393194 OCI393189:OCT393194 OME393189:OMP393194 OWA393189:OWL393194 PFW393189:PGH393194 PPS393189:PQD393194 PZO393189:PZZ393194 QJK393189:QJV393194 QTG393189:QTR393194 RDC393189:RDN393194 RMY393189:RNJ393194 RWU393189:RXF393194 SGQ393189:SHB393194 SQM393189:SQX393194 TAI393189:TAT393194 TKE393189:TKP393194 TUA393189:TUL393194 UDW393189:UEH393194 UNS393189:UOD393194 UXO393189:UXZ393194 VHK393189:VHV393194 VRG393189:VRR393194 WBC393189:WBN393194 WKY393189:WLJ393194 WUU393189:WVF393194 II458725:IT458730 SE458725:SP458730 ACA458725:ACL458730 ALW458725:AMH458730 AVS458725:AWD458730 BFO458725:BFZ458730 BPK458725:BPV458730 BZG458725:BZR458730 CJC458725:CJN458730 CSY458725:CTJ458730 DCU458725:DDF458730 DMQ458725:DNB458730 DWM458725:DWX458730 EGI458725:EGT458730 EQE458725:EQP458730 FAA458725:FAL458730 FJW458725:FKH458730 FTS458725:FUD458730 GDO458725:GDZ458730 GNK458725:GNV458730 GXG458725:GXR458730 HHC458725:HHN458730 HQY458725:HRJ458730 IAU458725:IBF458730 IKQ458725:ILB458730 IUM458725:IUX458730 JEI458725:JET458730 JOE458725:JOP458730 JYA458725:JYL458730 KHW458725:KIH458730 KRS458725:KSD458730 LBO458725:LBZ458730 LLK458725:LLV458730 LVG458725:LVR458730 MFC458725:MFN458730 MOY458725:MPJ458730 MYU458725:MZF458730 NIQ458725:NJB458730 NSM458725:NSX458730 OCI458725:OCT458730 OME458725:OMP458730 OWA458725:OWL458730 PFW458725:PGH458730 PPS458725:PQD458730 PZO458725:PZZ458730 QJK458725:QJV458730 QTG458725:QTR458730 RDC458725:RDN458730 RMY458725:RNJ458730 RWU458725:RXF458730 SGQ458725:SHB458730 SQM458725:SQX458730 TAI458725:TAT458730 TKE458725:TKP458730 TUA458725:TUL458730 UDW458725:UEH458730 UNS458725:UOD458730 UXO458725:UXZ458730 VHK458725:VHV458730 VRG458725:VRR458730 WBC458725:WBN458730 WKY458725:WLJ458730 WUU458725:WVF458730 II524261:IT524266 SE524261:SP524266 ACA524261:ACL524266 ALW524261:AMH524266 AVS524261:AWD524266 BFO524261:BFZ524266 BPK524261:BPV524266 BZG524261:BZR524266 CJC524261:CJN524266 CSY524261:CTJ524266 DCU524261:DDF524266 DMQ524261:DNB524266 DWM524261:DWX524266 EGI524261:EGT524266 EQE524261:EQP524266 FAA524261:FAL524266 FJW524261:FKH524266 FTS524261:FUD524266 GDO524261:GDZ524266 GNK524261:GNV524266 GXG524261:GXR524266 HHC524261:HHN524266 HQY524261:HRJ524266 IAU524261:IBF524266 IKQ524261:ILB524266 IUM524261:IUX524266 JEI524261:JET524266 JOE524261:JOP524266 JYA524261:JYL524266 KHW524261:KIH524266 KRS524261:KSD524266 LBO524261:LBZ524266 LLK524261:LLV524266 LVG524261:LVR524266 MFC524261:MFN524266 MOY524261:MPJ524266 MYU524261:MZF524266 NIQ524261:NJB524266 NSM524261:NSX524266 OCI524261:OCT524266 OME524261:OMP524266 OWA524261:OWL524266 PFW524261:PGH524266 PPS524261:PQD524266 PZO524261:PZZ524266 QJK524261:QJV524266 QTG524261:QTR524266 RDC524261:RDN524266 RMY524261:RNJ524266 RWU524261:RXF524266 SGQ524261:SHB524266 SQM524261:SQX524266 TAI524261:TAT524266 TKE524261:TKP524266 TUA524261:TUL524266 UDW524261:UEH524266 UNS524261:UOD524266 UXO524261:UXZ524266 VHK524261:VHV524266 VRG524261:VRR524266 WBC524261:WBN524266 WKY524261:WLJ524266 WUU524261:WVF524266 II589797:IT589802 SE589797:SP589802 ACA589797:ACL589802 ALW589797:AMH589802 AVS589797:AWD589802 BFO589797:BFZ589802 BPK589797:BPV589802 BZG589797:BZR589802 CJC589797:CJN589802 CSY589797:CTJ589802 DCU589797:DDF589802 DMQ589797:DNB589802 DWM589797:DWX589802 EGI589797:EGT589802 EQE589797:EQP589802 FAA589797:FAL589802 FJW589797:FKH589802 FTS589797:FUD589802 GDO589797:GDZ589802 GNK589797:GNV589802 GXG589797:GXR589802 HHC589797:HHN589802 HQY589797:HRJ589802 IAU589797:IBF589802 IKQ589797:ILB589802 IUM589797:IUX589802 JEI589797:JET589802 JOE589797:JOP589802 JYA589797:JYL589802 KHW589797:KIH589802 KRS589797:KSD589802 LBO589797:LBZ589802 LLK589797:LLV589802 LVG589797:LVR589802 MFC589797:MFN589802 MOY589797:MPJ589802 MYU589797:MZF589802 NIQ589797:NJB589802 NSM589797:NSX589802 OCI589797:OCT589802 OME589797:OMP589802 OWA589797:OWL589802 PFW589797:PGH589802 PPS589797:PQD589802 PZO589797:PZZ589802 QJK589797:QJV589802 QTG589797:QTR589802 RDC589797:RDN589802 RMY589797:RNJ589802 RWU589797:RXF589802 SGQ589797:SHB589802 SQM589797:SQX589802 TAI589797:TAT589802 TKE589797:TKP589802 TUA589797:TUL589802 UDW589797:UEH589802 UNS589797:UOD589802 UXO589797:UXZ589802 VHK589797:VHV589802 VRG589797:VRR589802 WBC589797:WBN589802 WKY589797:WLJ589802 WUU589797:WVF589802 II655333:IT655338 SE655333:SP655338 ACA655333:ACL655338 ALW655333:AMH655338 AVS655333:AWD655338 BFO655333:BFZ655338 BPK655333:BPV655338 BZG655333:BZR655338 CJC655333:CJN655338 CSY655333:CTJ655338 DCU655333:DDF655338 DMQ655333:DNB655338 DWM655333:DWX655338 EGI655333:EGT655338 EQE655333:EQP655338 FAA655333:FAL655338 FJW655333:FKH655338 FTS655333:FUD655338 GDO655333:GDZ655338 GNK655333:GNV655338 GXG655333:GXR655338 HHC655333:HHN655338 HQY655333:HRJ655338 IAU655333:IBF655338 IKQ655333:ILB655338 IUM655333:IUX655338 JEI655333:JET655338 JOE655333:JOP655338 JYA655333:JYL655338 KHW655333:KIH655338 KRS655333:KSD655338 LBO655333:LBZ655338 LLK655333:LLV655338 LVG655333:LVR655338 MFC655333:MFN655338 MOY655333:MPJ655338 MYU655333:MZF655338 NIQ655333:NJB655338 NSM655333:NSX655338 OCI655333:OCT655338 OME655333:OMP655338 OWA655333:OWL655338 PFW655333:PGH655338 PPS655333:PQD655338 PZO655333:PZZ655338 QJK655333:QJV655338 QTG655333:QTR655338 RDC655333:RDN655338 RMY655333:RNJ655338 RWU655333:RXF655338 SGQ655333:SHB655338 SQM655333:SQX655338 TAI655333:TAT655338 TKE655333:TKP655338 TUA655333:TUL655338 UDW655333:UEH655338 UNS655333:UOD655338 UXO655333:UXZ655338 VHK655333:VHV655338 VRG655333:VRR655338 WBC655333:WBN655338 WKY655333:WLJ655338 WUU655333:WVF655338 II720869:IT720874 SE720869:SP720874 ACA720869:ACL720874 ALW720869:AMH720874 AVS720869:AWD720874 BFO720869:BFZ720874 BPK720869:BPV720874 BZG720869:BZR720874 CJC720869:CJN720874 CSY720869:CTJ720874 DCU720869:DDF720874 DMQ720869:DNB720874 DWM720869:DWX720874 EGI720869:EGT720874 EQE720869:EQP720874 FAA720869:FAL720874 FJW720869:FKH720874 FTS720869:FUD720874 GDO720869:GDZ720874 GNK720869:GNV720874 GXG720869:GXR720874 HHC720869:HHN720874 HQY720869:HRJ720874 IAU720869:IBF720874 IKQ720869:ILB720874 IUM720869:IUX720874 JEI720869:JET720874 JOE720869:JOP720874 JYA720869:JYL720874 KHW720869:KIH720874 KRS720869:KSD720874 LBO720869:LBZ720874 LLK720869:LLV720874 LVG720869:LVR720874 MFC720869:MFN720874 MOY720869:MPJ720874 MYU720869:MZF720874 NIQ720869:NJB720874 NSM720869:NSX720874 OCI720869:OCT720874 OME720869:OMP720874 OWA720869:OWL720874 PFW720869:PGH720874 PPS720869:PQD720874 PZO720869:PZZ720874 QJK720869:QJV720874 QTG720869:QTR720874 RDC720869:RDN720874 RMY720869:RNJ720874 RWU720869:RXF720874 SGQ720869:SHB720874 SQM720869:SQX720874 TAI720869:TAT720874 TKE720869:TKP720874 TUA720869:TUL720874 UDW720869:UEH720874 UNS720869:UOD720874 UXO720869:UXZ720874 VHK720869:VHV720874 VRG720869:VRR720874 WBC720869:WBN720874 WKY720869:WLJ720874 WUU720869:WVF720874 II786405:IT786410 SE786405:SP786410 ACA786405:ACL786410 ALW786405:AMH786410 AVS786405:AWD786410 BFO786405:BFZ786410 BPK786405:BPV786410 BZG786405:BZR786410 CJC786405:CJN786410 CSY786405:CTJ786410 DCU786405:DDF786410 DMQ786405:DNB786410 DWM786405:DWX786410 EGI786405:EGT786410 EQE786405:EQP786410 FAA786405:FAL786410 FJW786405:FKH786410 FTS786405:FUD786410 GDO786405:GDZ786410 GNK786405:GNV786410 GXG786405:GXR786410 HHC786405:HHN786410 HQY786405:HRJ786410 IAU786405:IBF786410 IKQ786405:ILB786410 IUM786405:IUX786410 JEI786405:JET786410 JOE786405:JOP786410 JYA786405:JYL786410 KHW786405:KIH786410 KRS786405:KSD786410 LBO786405:LBZ786410 LLK786405:LLV786410 LVG786405:LVR786410 MFC786405:MFN786410 MOY786405:MPJ786410 MYU786405:MZF786410 NIQ786405:NJB786410 NSM786405:NSX786410 OCI786405:OCT786410 OME786405:OMP786410 OWA786405:OWL786410 PFW786405:PGH786410 PPS786405:PQD786410 PZO786405:PZZ786410 QJK786405:QJV786410 QTG786405:QTR786410 RDC786405:RDN786410 RMY786405:RNJ786410 RWU786405:RXF786410 SGQ786405:SHB786410 SQM786405:SQX786410 TAI786405:TAT786410 TKE786405:TKP786410 TUA786405:TUL786410 UDW786405:UEH786410 UNS786405:UOD786410 UXO786405:UXZ786410 VHK786405:VHV786410 VRG786405:VRR786410 WBC786405:WBN786410 WKY786405:WLJ786410 WUU786405:WVF786410 II851941:IT851946 SE851941:SP851946 ACA851941:ACL851946 ALW851941:AMH851946 AVS851941:AWD851946 BFO851941:BFZ851946 BPK851941:BPV851946 BZG851941:BZR851946 CJC851941:CJN851946 CSY851941:CTJ851946 DCU851941:DDF851946 DMQ851941:DNB851946 DWM851941:DWX851946 EGI851941:EGT851946 EQE851941:EQP851946 FAA851941:FAL851946 FJW851941:FKH851946 FTS851941:FUD851946 GDO851941:GDZ851946 GNK851941:GNV851946 GXG851941:GXR851946 HHC851941:HHN851946 HQY851941:HRJ851946 IAU851941:IBF851946 IKQ851941:ILB851946 IUM851941:IUX851946 JEI851941:JET851946 JOE851941:JOP851946 JYA851941:JYL851946 KHW851941:KIH851946 KRS851941:KSD851946 LBO851941:LBZ851946 LLK851941:LLV851946 LVG851941:LVR851946 MFC851941:MFN851946 MOY851941:MPJ851946 MYU851941:MZF851946 NIQ851941:NJB851946 NSM851941:NSX851946 OCI851941:OCT851946 OME851941:OMP851946 OWA851941:OWL851946 PFW851941:PGH851946 PPS851941:PQD851946 PZO851941:PZZ851946 QJK851941:QJV851946 QTG851941:QTR851946 RDC851941:RDN851946 RMY851941:RNJ851946 RWU851941:RXF851946 SGQ851941:SHB851946 SQM851941:SQX851946 TAI851941:TAT851946 TKE851941:TKP851946 TUA851941:TUL851946 UDW851941:UEH851946 UNS851941:UOD851946 UXO851941:UXZ851946 VHK851941:VHV851946 VRG851941:VRR851946 WBC851941:WBN851946 WKY851941:WLJ851946 WUU851941:WVF851946 II917477:IT917482 SE917477:SP917482 ACA917477:ACL917482 ALW917477:AMH917482 AVS917477:AWD917482 BFO917477:BFZ917482 BPK917477:BPV917482 BZG917477:BZR917482 CJC917477:CJN917482 CSY917477:CTJ917482 DCU917477:DDF917482 DMQ917477:DNB917482 DWM917477:DWX917482 EGI917477:EGT917482 EQE917477:EQP917482 FAA917477:FAL917482 FJW917477:FKH917482 FTS917477:FUD917482 GDO917477:GDZ917482 GNK917477:GNV917482 GXG917477:GXR917482 HHC917477:HHN917482 HQY917477:HRJ917482 IAU917477:IBF917482 IKQ917477:ILB917482 IUM917477:IUX917482 JEI917477:JET917482 JOE917477:JOP917482 JYA917477:JYL917482 KHW917477:KIH917482 KRS917477:KSD917482 LBO917477:LBZ917482 LLK917477:LLV917482 LVG917477:LVR917482 MFC917477:MFN917482 MOY917477:MPJ917482 MYU917477:MZF917482 NIQ917477:NJB917482 NSM917477:NSX917482 OCI917477:OCT917482 OME917477:OMP917482 OWA917477:OWL917482 PFW917477:PGH917482 PPS917477:PQD917482 PZO917477:PZZ917482 QJK917477:QJV917482 QTG917477:QTR917482 RDC917477:RDN917482 RMY917477:RNJ917482 RWU917477:RXF917482 SGQ917477:SHB917482 SQM917477:SQX917482 TAI917477:TAT917482 TKE917477:TKP917482 TUA917477:TUL917482 UDW917477:UEH917482 UNS917477:UOD917482 UXO917477:UXZ917482 VHK917477:VHV917482 VRG917477:VRR917482 WBC917477:WBN917482 WKY917477:WLJ917482 WUU917477:WVF917482 II983013:IT983018 SE983013:SP983018 ACA983013:ACL983018 ALW983013:AMH983018 AVS983013:AWD983018 BFO983013:BFZ983018 BPK983013:BPV983018 BZG983013:BZR983018 CJC983013:CJN983018 CSY983013:CTJ983018 DCU983013:DDF983018 DMQ983013:DNB983018 DWM983013:DWX983018 EGI983013:EGT983018 EQE983013:EQP983018 FAA983013:FAL983018 FJW983013:FKH983018 FTS983013:FUD983018 GDO983013:GDZ983018 GNK983013:GNV983018 GXG983013:GXR983018 HHC983013:HHN983018 HQY983013:HRJ983018 IAU983013:IBF983018 IKQ983013:ILB983018 IUM983013:IUX983018 JEI983013:JET983018 JOE983013:JOP983018 JYA983013:JYL983018 KHW983013:KIH983018 KRS983013:KSD983018 LBO983013:LBZ983018 LLK983013:LLV983018 LVG983013:LVR983018 MFC983013:MFN983018 MOY983013:MPJ983018 MYU983013:MZF983018 NIQ983013:NJB983018 NSM983013:NSX983018 OCI983013:OCT983018 OME983013:OMP983018 OWA983013:OWL983018 PFW983013:PGH983018 PPS983013:PQD983018 PZO983013:PZZ983018 QJK983013:QJV983018 QTG983013:QTR983018 RDC983013:RDN983018 RMY983013:RNJ983018 RWU983013:RXF983018 SGQ983013:SHB983018 SQM983013:SQX983018 TAI983013:TAT983018 TKE983013:TKP983018 TUA983013:TUL983018 UDW983013:UEH983018 UNS983013:UOD983018 UXO983013:UXZ983018 VHK983013:VHV983018 VRG983013:VRR983018 WBC983013:WBN983018 WKY983013:WLJ983018 WUU983013:WVF983018 IV65509:JG65514 SR65509:TC65514 ACN65509:ACY65514 AMJ65509:AMU65514 AWF65509:AWQ65514 BGB65509:BGM65514 BPX65509:BQI65514 BZT65509:CAE65514 CJP65509:CKA65514 CTL65509:CTW65514 DDH65509:DDS65514 DND65509:DNO65514 DWZ65509:DXK65514 EGV65509:EHG65514 EQR65509:ERC65514 FAN65509:FAY65514 FKJ65509:FKU65514 FUF65509:FUQ65514 GEB65509:GEM65514 GNX65509:GOI65514 GXT65509:GYE65514 HHP65509:HIA65514 HRL65509:HRW65514 IBH65509:IBS65514 ILD65509:ILO65514 IUZ65509:IVK65514 JEV65509:JFG65514 JOR65509:JPC65514 JYN65509:JYY65514 KIJ65509:KIU65514 KSF65509:KSQ65514 LCB65509:LCM65514 LLX65509:LMI65514 LVT65509:LWE65514 MFP65509:MGA65514 MPL65509:MPW65514 MZH65509:MZS65514 NJD65509:NJO65514 NSZ65509:NTK65514 OCV65509:ODG65514 OMR65509:ONC65514 OWN65509:OWY65514 PGJ65509:PGU65514 PQF65509:PQQ65514 QAB65509:QAM65514 QJX65509:QKI65514 QTT65509:QUE65514 RDP65509:REA65514 RNL65509:RNW65514 RXH65509:RXS65514 SHD65509:SHO65514 SQZ65509:SRK65514 TAV65509:TBG65514 TKR65509:TLC65514 TUN65509:TUY65514 UEJ65509:UEU65514 UOF65509:UOQ65514 UYB65509:UYM65514 VHX65509:VII65514 VRT65509:VSE65514 WBP65509:WCA65514 WLL65509:WLW65514 WVH65509:WVS65514 IV131045:JG131050 SR131045:TC131050 ACN131045:ACY131050 AMJ131045:AMU131050 AWF131045:AWQ131050 BGB131045:BGM131050 BPX131045:BQI131050 BZT131045:CAE131050 CJP131045:CKA131050 CTL131045:CTW131050 DDH131045:DDS131050 DND131045:DNO131050 DWZ131045:DXK131050 EGV131045:EHG131050 EQR131045:ERC131050 FAN131045:FAY131050 FKJ131045:FKU131050 FUF131045:FUQ131050 GEB131045:GEM131050 GNX131045:GOI131050 GXT131045:GYE131050 HHP131045:HIA131050 HRL131045:HRW131050 IBH131045:IBS131050 ILD131045:ILO131050 IUZ131045:IVK131050 JEV131045:JFG131050 JOR131045:JPC131050 JYN131045:JYY131050 KIJ131045:KIU131050 KSF131045:KSQ131050 LCB131045:LCM131050 LLX131045:LMI131050 LVT131045:LWE131050 MFP131045:MGA131050 MPL131045:MPW131050 MZH131045:MZS131050 NJD131045:NJO131050 NSZ131045:NTK131050 OCV131045:ODG131050 OMR131045:ONC131050 OWN131045:OWY131050 PGJ131045:PGU131050 PQF131045:PQQ131050 QAB131045:QAM131050 QJX131045:QKI131050 QTT131045:QUE131050 RDP131045:REA131050 RNL131045:RNW131050 RXH131045:RXS131050 SHD131045:SHO131050 SQZ131045:SRK131050 TAV131045:TBG131050 TKR131045:TLC131050 TUN131045:TUY131050 UEJ131045:UEU131050 UOF131045:UOQ131050 UYB131045:UYM131050 VHX131045:VII131050 VRT131045:VSE131050 WBP131045:WCA131050 WLL131045:WLW131050 WVH131045:WVS131050 IV196581:JG196586 SR196581:TC196586 ACN196581:ACY196586 AMJ196581:AMU196586 AWF196581:AWQ196586 BGB196581:BGM196586 BPX196581:BQI196586 BZT196581:CAE196586 CJP196581:CKA196586 CTL196581:CTW196586 DDH196581:DDS196586 DND196581:DNO196586 DWZ196581:DXK196586 EGV196581:EHG196586 EQR196581:ERC196586 FAN196581:FAY196586 FKJ196581:FKU196586 FUF196581:FUQ196586 GEB196581:GEM196586 GNX196581:GOI196586 GXT196581:GYE196586 HHP196581:HIA196586 HRL196581:HRW196586 IBH196581:IBS196586 ILD196581:ILO196586 IUZ196581:IVK196586 JEV196581:JFG196586 JOR196581:JPC196586 JYN196581:JYY196586 KIJ196581:KIU196586 KSF196581:KSQ196586 LCB196581:LCM196586 LLX196581:LMI196586 LVT196581:LWE196586 MFP196581:MGA196586 MPL196581:MPW196586 MZH196581:MZS196586 NJD196581:NJO196586 NSZ196581:NTK196586 OCV196581:ODG196586 OMR196581:ONC196586 OWN196581:OWY196586 PGJ196581:PGU196586 PQF196581:PQQ196586 QAB196581:QAM196586 QJX196581:QKI196586 QTT196581:QUE196586 RDP196581:REA196586 RNL196581:RNW196586 RXH196581:RXS196586 SHD196581:SHO196586 SQZ196581:SRK196586 TAV196581:TBG196586 TKR196581:TLC196586 TUN196581:TUY196586 UEJ196581:UEU196586 UOF196581:UOQ196586 UYB196581:UYM196586 VHX196581:VII196586 VRT196581:VSE196586 WBP196581:WCA196586 WLL196581:WLW196586 WVH196581:WVS196586 IV262117:JG262122 SR262117:TC262122 ACN262117:ACY262122 AMJ262117:AMU262122 AWF262117:AWQ262122 BGB262117:BGM262122 BPX262117:BQI262122 BZT262117:CAE262122 CJP262117:CKA262122 CTL262117:CTW262122 DDH262117:DDS262122 DND262117:DNO262122 DWZ262117:DXK262122 EGV262117:EHG262122 EQR262117:ERC262122 FAN262117:FAY262122 FKJ262117:FKU262122 FUF262117:FUQ262122 GEB262117:GEM262122 GNX262117:GOI262122 GXT262117:GYE262122 HHP262117:HIA262122 HRL262117:HRW262122 IBH262117:IBS262122 ILD262117:ILO262122 IUZ262117:IVK262122 JEV262117:JFG262122 JOR262117:JPC262122 JYN262117:JYY262122 KIJ262117:KIU262122 KSF262117:KSQ262122 LCB262117:LCM262122 LLX262117:LMI262122 LVT262117:LWE262122 MFP262117:MGA262122 MPL262117:MPW262122 MZH262117:MZS262122 NJD262117:NJO262122 NSZ262117:NTK262122 OCV262117:ODG262122 OMR262117:ONC262122 OWN262117:OWY262122 PGJ262117:PGU262122 PQF262117:PQQ262122 QAB262117:QAM262122 QJX262117:QKI262122 QTT262117:QUE262122 RDP262117:REA262122 RNL262117:RNW262122 RXH262117:RXS262122 SHD262117:SHO262122 SQZ262117:SRK262122 TAV262117:TBG262122 TKR262117:TLC262122 TUN262117:TUY262122 UEJ262117:UEU262122 UOF262117:UOQ262122 UYB262117:UYM262122 VHX262117:VII262122 VRT262117:VSE262122 WBP262117:WCA262122 WLL262117:WLW262122 WVH262117:WVS262122 IV327653:JG327658 SR327653:TC327658 ACN327653:ACY327658 AMJ327653:AMU327658 AWF327653:AWQ327658 BGB327653:BGM327658 BPX327653:BQI327658 BZT327653:CAE327658 CJP327653:CKA327658 CTL327653:CTW327658 DDH327653:DDS327658 DND327653:DNO327658 DWZ327653:DXK327658 EGV327653:EHG327658 EQR327653:ERC327658 FAN327653:FAY327658 FKJ327653:FKU327658 FUF327653:FUQ327658 GEB327653:GEM327658 GNX327653:GOI327658 GXT327653:GYE327658 HHP327653:HIA327658 HRL327653:HRW327658 IBH327653:IBS327658 ILD327653:ILO327658 IUZ327653:IVK327658 JEV327653:JFG327658 JOR327653:JPC327658 JYN327653:JYY327658 KIJ327653:KIU327658 KSF327653:KSQ327658 LCB327653:LCM327658 LLX327653:LMI327658 LVT327653:LWE327658 MFP327653:MGA327658 MPL327653:MPW327658 MZH327653:MZS327658 NJD327653:NJO327658 NSZ327653:NTK327658 OCV327653:ODG327658 OMR327653:ONC327658 OWN327653:OWY327658 PGJ327653:PGU327658 PQF327653:PQQ327658 QAB327653:QAM327658 QJX327653:QKI327658 QTT327653:QUE327658 RDP327653:REA327658 RNL327653:RNW327658 RXH327653:RXS327658 SHD327653:SHO327658 SQZ327653:SRK327658 TAV327653:TBG327658 TKR327653:TLC327658 TUN327653:TUY327658 UEJ327653:UEU327658 UOF327653:UOQ327658 UYB327653:UYM327658 VHX327653:VII327658 VRT327653:VSE327658 WBP327653:WCA327658 WLL327653:WLW327658 WVH327653:WVS327658 IV393189:JG393194 SR393189:TC393194 ACN393189:ACY393194 AMJ393189:AMU393194 AWF393189:AWQ393194 BGB393189:BGM393194 BPX393189:BQI393194 BZT393189:CAE393194 CJP393189:CKA393194 CTL393189:CTW393194 DDH393189:DDS393194 DND393189:DNO393194 DWZ393189:DXK393194 EGV393189:EHG393194 EQR393189:ERC393194 FAN393189:FAY393194 FKJ393189:FKU393194 FUF393189:FUQ393194 GEB393189:GEM393194 GNX393189:GOI393194 GXT393189:GYE393194 HHP393189:HIA393194 HRL393189:HRW393194 IBH393189:IBS393194 ILD393189:ILO393194 IUZ393189:IVK393194 JEV393189:JFG393194 JOR393189:JPC393194 JYN393189:JYY393194 KIJ393189:KIU393194 KSF393189:KSQ393194 LCB393189:LCM393194 LLX393189:LMI393194 LVT393189:LWE393194 MFP393189:MGA393194 MPL393189:MPW393194 MZH393189:MZS393194 NJD393189:NJO393194 NSZ393189:NTK393194 OCV393189:ODG393194 OMR393189:ONC393194 OWN393189:OWY393194 PGJ393189:PGU393194 PQF393189:PQQ393194 QAB393189:QAM393194 QJX393189:QKI393194 QTT393189:QUE393194 RDP393189:REA393194 RNL393189:RNW393194 RXH393189:RXS393194 SHD393189:SHO393194 SQZ393189:SRK393194 TAV393189:TBG393194 TKR393189:TLC393194 TUN393189:TUY393194 UEJ393189:UEU393194 UOF393189:UOQ393194 UYB393189:UYM393194 VHX393189:VII393194 VRT393189:VSE393194 WBP393189:WCA393194 WLL393189:WLW393194 WVH393189:WVS393194 IV458725:JG458730 SR458725:TC458730 ACN458725:ACY458730 AMJ458725:AMU458730 AWF458725:AWQ458730 BGB458725:BGM458730 BPX458725:BQI458730 BZT458725:CAE458730 CJP458725:CKA458730 CTL458725:CTW458730 DDH458725:DDS458730 DND458725:DNO458730 DWZ458725:DXK458730 EGV458725:EHG458730 EQR458725:ERC458730 FAN458725:FAY458730 FKJ458725:FKU458730 FUF458725:FUQ458730 GEB458725:GEM458730 GNX458725:GOI458730 GXT458725:GYE458730 HHP458725:HIA458730 HRL458725:HRW458730 IBH458725:IBS458730 ILD458725:ILO458730 IUZ458725:IVK458730 JEV458725:JFG458730 JOR458725:JPC458730 JYN458725:JYY458730 KIJ458725:KIU458730 KSF458725:KSQ458730 LCB458725:LCM458730 LLX458725:LMI458730 LVT458725:LWE458730 MFP458725:MGA458730 MPL458725:MPW458730 MZH458725:MZS458730 NJD458725:NJO458730 NSZ458725:NTK458730 OCV458725:ODG458730 OMR458725:ONC458730 OWN458725:OWY458730 PGJ458725:PGU458730 PQF458725:PQQ458730 QAB458725:QAM458730 QJX458725:QKI458730 QTT458725:QUE458730 RDP458725:REA458730 RNL458725:RNW458730 RXH458725:RXS458730 SHD458725:SHO458730 SQZ458725:SRK458730 TAV458725:TBG458730 TKR458725:TLC458730 TUN458725:TUY458730 UEJ458725:UEU458730 UOF458725:UOQ458730 UYB458725:UYM458730 VHX458725:VII458730 VRT458725:VSE458730 WBP458725:WCA458730 WLL458725:WLW458730 WVH458725:WVS458730 IV524261:JG524266 SR524261:TC524266 ACN524261:ACY524266 AMJ524261:AMU524266 AWF524261:AWQ524266 BGB524261:BGM524266 BPX524261:BQI524266 BZT524261:CAE524266 CJP524261:CKA524266 CTL524261:CTW524266 DDH524261:DDS524266 DND524261:DNO524266 DWZ524261:DXK524266 EGV524261:EHG524266 EQR524261:ERC524266 FAN524261:FAY524266 FKJ524261:FKU524266 FUF524261:FUQ524266 GEB524261:GEM524266 GNX524261:GOI524266 GXT524261:GYE524266 HHP524261:HIA524266 HRL524261:HRW524266 IBH524261:IBS524266 ILD524261:ILO524266 IUZ524261:IVK524266 JEV524261:JFG524266 JOR524261:JPC524266 JYN524261:JYY524266 KIJ524261:KIU524266 KSF524261:KSQ524266 LCB524261:LCM524266 LLX524261:LMI524266 LVT524261:LWE524266 MFP524261:MGA524266 MPL524261:MPW524266 MZH524261:MZS524266 NJD524261:NJO524266 NSZ524261:NTK524266 OCV524261:ODG524266 OMR524261:ONC524266 OWN524261:OWY524266 PGJ524261:PGU524266 PQF524261:PQQ524266 QAB524261:QAM524266 QJX524261:QKI524266 QTT524261:QUE524266 RDP524261:REA524266 RNL524261:RNW524266 RXH524261:RXS524266 SHD524261:SHO524266 SQZ524261:SRK524266 TAV524261:TBG524266 TKR524261:TLC524266 TUN524261:TUY524266 UEJ524261:UEU524266 UOF524261:UOQ524266 UYB524261:UYM524266 VHX524261:VII524266 VRT524261:VSE524266 WBP524261:WCA524266 WLL524261:WLW524266 WVH524261:WVS524266 IV589797:JG589802 SR589797:TC589802 ACN589797:ACY589802 AMJ589797:AMU589802 AWF589797:AWQ589802 BGB589797:BGM589802 BPX589797:BQI589802 BZT589797:CAE589802 CJP589797:CKA589802 CTL589797:CTW589802 DDH589797:DDS589802 DND589797:DNO589802 DWZ589797:DXK589802 EGV589797:EHG589802 EQR589797:ERC589802 FAN589797:FAY589802 FKJ589797:FKU589802 FUF589797:FUQ589802 GEB589797:GEM589802 GNX589797:GOI589802 GXT589797:GYE589802 HHP589797:HIA589802 HRL589797:HRW589802 IBH589797:IBS589802 ILD589797:ILO589802 IUZ589797:IVK589802 JEV589797:JFG589802 JOR589797:JPC589802 JYN589797:JYY589802 KIJ589797:KIU589802 KSF589797:KSQ589802 LCB589797:LCM589802 LLX589797:LMI589802 LVT589797:LWE589802 MFP589797:MGA589802 MPL589797:MPW589802 MZH589797:MZS589802 NJD589797:NJO589802 NSZ589797:NTK589802 OCV589797:ODG589802 OMR589797:ONC589802 OWN589797:OWY589802 PGJ589797:PGU589802 PQF589797:PQQ589802 QAB589797:QAM589802 QJX589797:QKI589802 QTT589797:QUE589802 RDP589797:REA589802 RNL589797:RNW589802 RXH589797:RXS589802 SHD589797:SHO589802 SQZ589797:SRK589802 TAV589797:TBG589802 TKR589797:TLC589802 TUN589797:TUY589802 UEJ589797:UEU589802 UOF589797:UOQ589802 UYB589797:UYM589802 VHX589797:VII589802 VRT589797:VSE589802 WBP589797:WCA589802 WLL589797:WLW589802 WVH589797:WVS589802 IV655333:JG655338 SR655333:TC655338 ACN655333:ACY655338 AMJ655333:AMU655338 AWF655333:AWQ655338 BGB655333:BGM655338 BPX655333:BQI655338 BZT655333:CAE655338 CJP655333:CKA655338 CTL655333:CTW655338 DDH655333:DDS655338 DND655333:DNO655338 DWZ655333:DXK655338 EGV655333:EHG655338 EQR655333:ERC655338 FAN655333:FAY655338 FKJ655333:FKU655338 FUF655333:FUQ655338 GEB655333:GEM655338 GNX655333:GOI655338 GXT655333:GYE655338 HHP655333:HIA655338 HRL655333:HRW655338 IBH655333:IBS655338 ILD655333:ILO655338 IUZ655333:IVK655338 JEV655333:JFG655338 JOR655333:JPC655338 JYN655333:JYY655338 KIJ655333:KIU655338 KSF655333:KSQ655338 LCB655333:LCM655338 LLX655333:LMI655338 LVT655333:LWE655338 MFP655333:MGA655338 MPL655333:MPW655338 MZH655333:MZS655338 NJD655333:NJO655338 NSZ655333:NTK655338 OCV655333:ODG655338 OMR655333:ONC655338 OWN655333:OWY655338 PGJ655333:PGU655338 PQF655333:PQQ655338 QAB655333:QAM655338 QJX655333:QKI655338 QTT655333:QUE655338 RDP655333:REA655338 RNL655333:RNW655338 RXH655333:RXS655338 SHD655333:SHO655338 SQZ655333:SRK655338 TAV655333:TBG655338 TKR655333:TLC655338 TUN655333:TUY655338 UEJ655333:UEU655338 UOF655333:UOQ655338 UYB655333:UYM655338 VHX655333:VII655338 VRT655333:VSE655338 WBP655333:WCA655338 WLL655333:WLW655338 WVH655333:WVS655338 IV720869:JG720874 SR720869:TC720874 ACN720869:ACY720874 AMJ720869:AMU720874 AWF720869:AWQ720874 BGB720869:BGM720874 BPX720869:BQI720874 BZT720869:CAE720874 CJP720869:CKA720874 CTL720869:CTW720874 DDH720869:DDS720874 DND720869:DNO720874 DWZ720869:DXK720874 EGV720869:EHG720874 EQR720869:ERC720874 FAN720869:FAY720874 FKJ720869:FKU720874 FUF720869:FUQ720874 GEB720869:GEM720874 GNX720869:GOI720874 GXT720869:GYE720874 HHP720869:HIA720874 HRL720869:HRW720874 IBH720869:IBS720874 ILD720869:ILO720874 IUZ720869:IVK720874 JEV720869:JFG720874 JOR720869:JPC720874 JYN720869:JYY720874 KIJ720869:KIU720874 KSF720869:KSQ720874 LCB720869:LCM720874 LLX720869:LMI720874 LVT720869:LWE720874 MFP720869:MGA720874 MPL720869:MPW720874 MZH720869:MZS720874 NJD720869:NJO720874 NSZ720869:NTK720874 OCV720869:ODG720874 OMR720869:ONC720874 OWN720869:OWY720874 PGJ720869:PGU720874 PQF720869:PQQ720874 QAB720869:QAM720874 QJX720869:QKI720874 QTT720869:QUE720874 RDP720869:REA720874 RNL720869:RNW720874 RXH720869:RXS720874 SHD720869:SHO720874 SQZ720869:SRK720874 TAV720869:TBG720874 TKR720869:TLC720874 TUN720869:TUY720874 UEJ720869:UEU720874 UOF720869:UOQ720874 UYB720869:UYM720874 VHX720869:VII720874 VRT720869:VSE720874 WBP720869:WCA720874 WLL720869:WLW720874 WVH720869:WVS720874 IV786405:JG786410 SR786405:TC786410 ACN786405:ACY786410 AMJ786405:AMU786410 AWF786405:AWQ786410 BGB786405:BGM786410 BPX786405:BQI786410 BZT786405:CAE786410 CJP786405:CKA786410 CTL786405:CTW786410 DDH786405:DDS786410 DND786405:DNO786410 DWZ786405:DXK786410 EGV786405:EHG786410 EQR786405:ERC786410 FAN786405:FAY786410 FKJ786405:FKU786410 FUF786405:FUQ786410 GEB786405:GEM786410 GNX786405:GOI786410 GXT786405:GYE786410 HHP786405:HIA786410 HRL786405:HRW786410 IBH786405:IBS786410 ILD786405:ILO786410 IUZ786405:IVK786410 JEV786405:JFG786410 JOR786405:JPC786410 JYN786405:JYY786410 KIJ786405:KIU786410 KSF786405:KSQ786410 LCB786405:LCM786410 LLX786405:LMI786410 LVT786405:LWE786410 MFP786405:MGA786410 MPL786405:MPW786410 MZH786405:MZS786410 NJD786405:NJO786410 NSZ786405:NTK786410 OCV786405:ODG786410 OMR786405:ONC786410 OWN786405:OWY786410 PGJ786405:PGU786410 PQF786405:PQQ786410 QAB786405:QAM786410 QJX786405:QKI786410 QTT786405:QUE786410 RDP786405:REA786410 RNL786405:RNW786410 RXH786405:RXS786410 SHD786405:SHO786410 SQZ786405:SRK786410 TAV786405:TBG786410 TKR786405:TLC786410 TUN786405:TUY786410 UEJ786405:UEU786410 UOF786405:UOQ786410 UYB786405:UYM786410 VHX786405:VII786410 VRT786405:VSE786410 WBP786405:WCA786410 WLL786405:WLW786410 WVH786405:WVS786410 IV851941:JG851946 SR851941:TC851946 ACN851941:ACY851946 AMJ851941:AMU851946 AWF851941:AWQ851946 BGB851941:BGM851946 BPX851941:BQI851946 BZT851941:CAE851946 CJP851941:CKA851946 CTL851941:CTW851946 DDH851941:DDS851946 DND851941:DNO851946 DWZ851941:DXK851946 EGV851941:EHG851946 EQR851941:ERC851946 FAN851941:FAY851946 FKJ851941:FKU851946 FUF851941:FUQ851946 GEB851941:GEM851946 GNX851941:GOI851946 GXT851941:GYE851946 HHP851941:HIA851946 HRL851941:HRW851946 IBH851941:IBS851946 ILD851941:ILO851946 IUZ851941:IVK851946 JEV851941:JFG851946 JOR851941:JPC851946 JYN851941:JYY851946 KIJ851941:KIU851946 KSF851941:KSQ851946 LCB851941:LCM851946 LLX851941:LMI851946 LVT851941:LWE851946 MFP851941:MGA851946 MPL851941:MPW851946 MZH851941:MZS851946 NJD851941:NJO851946 NSZ851941:NTK851946 OCV851941:ODG851946 OMR851941:ONC851946 OWN851941:OWY851946 PGJ851941:PGU851946 PQF851941:PQQ851946 QAB851941:QAM851946 QJX851941:QKI851946 QTT851941:QUE851946 RDP851941:REA851946 RNL851941:RNW851946 RXH851941:RXS851946 SHD851941:SHO851946 SQZ851941:SRK851946 TAV851941:TBG851946 TKR851941:TLC851946 TUN851941:TUY851946 UEJ851941:UEU851946 UOF851941:UOQ851946 UYB851941:UYM851946 VHX851941:VII851946 VRT851941:VSE851946 WBP851941:WCA851946 WLL851941:WLW851946 WVH851941:WVS851946 IV917477:JG917482 SR917477:TC917482 ACN917477:ACY917482 AMJ917477:AMU917482 AWF917477:AWQ917482 BGB917477:BGM917482 BPX917477:BQI917482 BZT917477:CAE917482 CJP917477:CKA917482 CTL917477:CTW917482 DDH917477:DDS917482 DND917477:DNO917482 DWZ917477:DXK917482 EGV917477:EHG917482 EQR917477:ERC917482 FAN917477:FAY917482 FKJ917477:FKU917482 FUF917477:FUQ917482 GEB917477:GEM917482 GNX917477:GOI917482 GXT917477:GYE917482 HHP917477:HIA917482 HRL917477:HRW917482 IBH917477:IBS917482 ILD917477:ILO917482 IUZ917477:IVK917482 JEV917477:JFG917482 JOR917477:JPC917482 JYN917477:JYY917482 KIJ917477:KIU917482 KSF917477:KSQ917482 LCB917477:LCM917482 LLX917477:LMI917482 LVT917477:LWE917482 MFP917477:MGA917482 MPL917477:MPW917482 MZH917477:MZS917482 NJD917477:NJO917482 NSZ917477:NTK917482 OCV917477:ODG917482 OMR917477:ONC917482 OWN917477:OWY917482 PGJ917477:PGU917482 PQF917477:PQQ917482 QAB917477:QAM917482 QJX917477:QKI917482 QTT917477:QUE917482 RDP917477:REA917482 RNL917477:RNW917482 RXH917477:RXS917482 SHD917477:SHO917482 SQZ917477:SRK917482 TAV917477:TBG917482 TKR917477:TLC917482 TUN917477:TUY917482 UEJ917477:UEU917482 UOF917477:UOQ917482 UYB917477:UYM917482 VHX917477:VII917482 VRT917477:VSE917482 WBP917477:WCA917482 WLL917477:WLW917482 WVH917477:WVS917482 IV983013:JG983018 SR983013:TC983018 ACN983013:ACY983018 AMJ983013:AMU983018 AWF983013:AWQ983018 BGB983013:BGM983018 BPX983013:BQI983018 BZT983013:CAE983018 CJP983013:CKA983018 CTL983013:CTW983018 DDH983013:DDS983018 DND983013:DNO983018 DWZ983013:DXK983018 EGV983013:EHG983018 EQR983013:ERC983018 FAN983013:FAY983018 FKJ983013:FKU983018 FUF983013:FUQ983018 GEB983013:GEM983018 GNX983013:GOI983018 GXT983013:GYE983018 HHP983013:HIA983018 HRL983013:HRW983018 IBH983013:IBS983018 ILD983013:ILO983018 IUZ983013:IVK983018 JEV983013:JFG983018 JOR983013:JPC983018 JYN983013:JYY983018 KIJ983013:KIU983018 KSF983013:KSQ983018 LCB983013:LCM983018 LLX983013:LMI983018 LVT983013:LWE983018 MFP983013:MGA983018 MPL983013:MPW983018 MZH983013:MZS983018 NJD983013:NJO983018 NSZ983013:NTK983018 OCV983013:ODG983018 OMR983013:ONC983018 OWN983013:OWY983018 PGJ983013:PGU983018 PQF983013:PQQ983018 QAB983013:QAM983018 QJX983013:QKI983018 QTT983013:QUE983018 RDP983013:REA983018 RNL983013:RNW983018 RXH983013:RXS983018 SHD983013:SHO983018 SQZ983013:SRK983018 TAV983013:TBG983018 TKR983013:TLC983018 TUN983013:TUY983018 UEJ983013:UEU983018 UOF983013:UOQ983018 UYB983013:UYM983018 VHX983013:VII983018 VRT983013:VSE983018 WBP983013:WCA983018 WLL983013:WLW983018 WVH983013:WVS983018 HV65509:IG65514 RR65509:SC65514 ABN65509:ABY65514 ALJ65509:ALU65514 AVF65509:AVQ65514 BFB65509:BFM65514 BOX65509:BPI65514 BYT65509:BZE65514 CIP65509:CJA65514 CSL65509:CSW65514 DCH65509:DCS65514 DMD65509:DMO65514 DVZ65509:DWK65514 EFV65509:EGG65514 EPR65509:EQC65514 EZN65509:EZY65514 FJJ65509:FJU65514 FTF65509:FTQ65514 GDB65509:GDM65514 GMX65509:GNI65514 GWT65509:GXE65514 HGP65509:HHA65514 HQL65509:HQW65514 IAH65509:IAS65514 IKD65509:IKO65514 ITZ65509:IUK65514 JDV65509:JEG65514 JNR65509:JOC65514 JXN65509:JXY65514 KHJ65509:KHU65514 KRF65509:KRQ65514 LBB65509:LBM65514 LKX65509:LLI65514 LUT65509:LVE65514 MEP65509:MFA65514 MOL65509:MOW65514 MYH65509:MYS65514 NID65509:NIO65514 NRZ65509:NSK65514 OBV65509:OCG65514 OLR65509:OMC65514 OVN65509:OVY65514 PFJ65509:PFU65514 PPF65509:PPQ65514 PZB65509:PZM65514 QIX65509:QJI65514 QST65509:QTE65514 RCP65509:RDA65514 RML65509:RMW65514 RWH65509:RWS65514 SGD65509:SGO65514 SPZ65509:SQK65514 SZV65509:TAG65514 TJR65509:TKC65514 TTN65509:TTY65514 UDJ65509:UDU65514 UNF65509:UNQ65514 UXB65509:UXM65514 VGX65509:VHI65514 VQT65509:VRE65514 WAP65509:WBA65514 WKL65509:WKW65514 WUH65509:WUS65514 HV131045:IG131050 RR131045:SC131050 ABN131045:ABY131050 ALJ131045:ALU131050 AVF131045:AVQ131050 BFB131045:BFM131050 BOX131045:BPI131050 BYT131045:BZE131050 CIP131045:CJA131050 CSL131045:CSW131050 DCH131045:DCS131050 DMD131045:DMO131050 DVZ131045:DWK131050 EFV131045:EGG131050 EPR131045:EQC131050 EZN131045:EZY131050 FJJ131045:FJU131050 FTF131045:FTQ131050 GDB131045:GDM131050 GMX131045:GNI131050 GWT131045:GXE131050 HGP131045:HHA131050 HQL131045:HQW131050 IAH131045:IAS131050 IKD131045:IKO131050 ITZ131045:IUK131050 JDV131045:JEG131050 JNR131045:JOC131050 JXN131045:JXY131050 KHJ131045:KHU131050 KRF131045:KRQ131050 LBB131045:LBM131050 LKX131045:LLI131050 LUT131045:LVE131050 MEP131045:MFA131050 MOL131045:MOW131050 MYH131045:MYS131050 NID131045:NIO131050 NRZ131045:NSK131050 OBV131045:OCG131050 OLR131045:OMC131050 OVN131045:OVY131050 PFJ131045:PFU131050 PPF131045:PPQ131050 PZB131045:PZM131050 QIX131045:QJI131050 QST131045:QTE131050 RCP131045:RDA131050 RML131045:RMW131050 RWH131045:RWS131050 SGD131045:SGO131050 SPZ131045:SQK131050 SZV131045:TAG131050 TJR131045:TKC131050 TTN131045:TTY131050 UDJ131045:UDU131050 UNF131045:UNQ131050 UXB131045:UXM131050 VGX131045:VHI131050 VQT131045:VRE131050 WAP131045:WBA131050 WKL131045:WKW131050 WUH131045:WUS131050 HV196581:IG196586 RR196581:SC196586 ABN196581:ABY196586 ALJ196581:ALU196586 AVF196581:AVQ196586 BFB196581:BFM196586 BOX196581:BPI196586 BYT196581:BZE196586 CIP196581:CJA196586 CSL196581:CSW196586 DCH196581:DCS196586 DMD196581:DMO196586 DVZ196581:DWK196586 EFV196581:EGG196586 EPR196581:EQC196586 EZN196581:EZY196586 FJJ196581:FJU196586 FTF196581:FTQ196586 GDB196581:GDM196586 GMX196581:GNI196586 GWT196581:GXE196586 HGP196581:HHA196586 HQL196581:HQW196586 IAH196581:IAS196586 IKD196581:IKO196586 ITZ196581:IUK196586 JDV196581:JEG196586 JNR196581:JOC196586 JXN196581:JXY196586 KHJ196581:KHU196586 KRF196581:KRQ196586 LBB196581:LBM196586 LKX196581:LLI196586 LUT196581:LVE196586 MEP196581:MFA196586 MOL196581:MOW196586 MYH196581:MYS196586 NID196581:NIO196586 NRZ196581:NSK196586 OBV196581:OCG196586 OLR196581:OMC196586 OVN196581:OVY196586 PFJ196581:PFU196586 PPF196581:PPQ196586 PZB196581:PZM196586 QIX196581:QJI196586 QST196581:QTE196586 RCP196581:RDA196586 RML196581:RMW196586 RWH196581:RWS196586 SGD196581:SGO196586 SPZ196581:SQK196586 SZV196581:TAG196586 TJR196581:TKC196586 TTN196581:TTY196586 UDJ196581:UDU196586 UNF196581:UNQ196586 UXB196581:UXM196586 VGX196581:VHI196586 VQT196581:VRE196586 WAP196581:WBA196586 WKL196581:WKW196586 WUH196581:WUS196586 HV262117:IG262122 RR262117:SC262122 ABN262117:ABY262122 ALJ262117:ALU262122 AVF262117:AVQ262122 BFB262117:BFM262122 BOX262117:BPI262122 BYT262117:BZE262122 CIP262117:CJA262122 CSL262117:CSW262122 DCH262117:DCS262122 DMD262117:DMO262122 DVZ262117:DWK262122 EFV262117:EGG262122 EPR262117:EQC262122 EZN262117:EZY262122 FJJ262117:FJU262122 FTF262117:FTQ262122 GDB262117:GDM262122 GMX262117:GNI262122 GWT262117:GXE262122 HGP262117:HHA262122 HQL262117:HQW262122 IAH262117:IAS262122 IKD262117:IKO262122 ITZ262117:IUK262122 JDV262117:JEG262122 JNR262117:JOC262122 JXN262117:JXY262122 KHJ262117:KHU262122 KRF262117:KRQ262122 LBB262117:LBM262122 LKX262117:LLI262122 LUT262117:LVE262122 MEP262117:MFA262122 MOL262117:MOW262122 MYH262117:MYS262122 NID262117:NIO262122 NRZ262117:NSK262122 OBV262117:OCG262122 OLR262117:OMC262122 OVN262117:OVY262122 PFJ262117:PFU262122 PPF262117:PPQ262122 PZB262117:PZM262122 QIX262117:QJI262122 QST262117:QTE262122 RCP262117:RDA262122 RML262117:RMW262122 RWH262117:RWS262122 SGD262117:SGO262122 SPZ262117:SQK262122 SZV262117:TAG262122 TJR262117:TKC262122 TTN262117:TTY262122 UDJ262117:UDU262122 UNF262117:UNQ262122 UXB262117:UXM262122 VGX262117:VHI262122 VQT262117:VRE262122 WAP262117:WBA262122 WKL262117:WKW262122 WUH262117:WUS262122 HV327653:IG327658 RR327653:SC327658 ABN327653:ABY327658 ALJ327653:ALU327658 AVF327653:AVQ327658 BFB327653:BFM327658 BOX327653:BPI327658 BYT327653:BZE327658 CIP327653:CJA327658 CSL327653:CSW327658 DCH327653:DCS327658 DMD327653:DMO327658 DVZ327653:DWK327658 EFV327653:EGG327658 EPR327653:EQC327658 EZN327653:EZY327658 FJJ327653:FJU327658 FTF327653:FTQ327658 GDB327653:GDM327658 GMX327653:GNI327658 GWT327653:GXE327658 HGP327653:HHA327658 HQL327653:HQW327658 IAH327653:IAS327658 IKD327653:IKO327658 ITZ327653:IUK327658 JDV327653:JEG327658 JNR327653:JOC327658 JXN327653:JXY327658 KHJ327653:KHU327658 KRF327653:KRQ327658 LBB327653:LBM327658 LKX327653:LLI327658 LUT327653:LVE327658 MEP327653:MFA327658 MOL327653:MOW327658 MYH327653:MYS327658 NID327653:NIO327658 NRZ327653:NSK327658 OBV327653:OCG327658 OLR327653:OMC327658 OVN327653:OVY327658 PFJ327653:PFU327658 PPF327653:PPQ327658 PZB327653:PZM327658 QIX327653:QJI327658 QST327653:QTE327658 RCP327653:RDA327658 RML327653:RMW327658 RWH327653:RWS327658 SGD327653:SGO327658 SPZ327653:SQK327658 SZV327653:TAG327658 TJR327653:TKC327658 TTN327653:TTY327658 UDJ327653:UDU327658 UNF327653:UNQ327658 UXB327653:UXM327658 VGX327653:VHI327658 VQT327653:VRE327658 WAP327653:WBA327658 WKL327653:WKW327658 WUH327653:WUS327658 HV393189:IG393194 RR393189:SC393194 ABN393189:ABY393194 ALJ393189:ALU393194 AVF393189:AVQ393194 BFB393189:BFM393194 BOX393189:BPI393194 BYT393189:BZE393194 CIP393189:CJA393194 CSL393189:CSW393194 DCH393189:DCS393194 DMD393189:DMO393194 DVZ393189:DWK393194 EFV393189:EGG393194 EPR393189:EQC393194 EZN393189:EZY393194 FJJ393189:FJU393194 FTF393189:FTQ393194 GDB393189:GDM393194 GMX393189:GNI393194 GWT393189:GXE393194 HGP393189:HHA393194 HQL393189:HQW393194 IAH393189:IAS393194 IKD393189:IKO393194 ITZ393189:IUK393194 JDV393189:JEG393194 JNR393189:JOC393194 JXN393189:JXY393194 KHJ393189:KHU393194 KRF393189:KRQ393194 LBB393189:LBM393194 LKX393189:LLI393194 LUT393189:LVE393194 MEP393189:MFA393194 MOL393189:MOW393194 MYH393189:MYS393194 NID393189:NIO393194 NRZ393189:NSK393194 OBV393189:OCG393194 OLR393189:OMC393194 OVN393189:OVY393194 PFJ393189:PFU393194 PPF393189:PPQ393194 PZB393189:PZM393194 QIX393189:QJI393194 QST393189:QTE393194 RCP393189:RDA393194 RML393189:RMW393194 RWH393189:RWS393194 SGD393189:SGO393194 SPZ393189:SQK393194 SZV393189:TAG393194 TJR393189:TKC393194 TTN393189:TTY393194 UDJ393189:UDU393194 UNF393189:UNQ393194 UXB393189:UXM393194 VGX393189:VHI393194 VQT393189:VRE393194 WAP393189:WBA393194 WKL393189:WKW393194 WUH393189:WUS393194 HV458725:IG458730 RR458725:SC458730 ABN458725:ABY458730 ALJ458725:ALU458730 AVF458725:AVQ458730 BFB458725:BFM458730 BOX458725:BPI458730 BYT458725:BZE458730 CIP458725:CJA458730 CSL458725:CSW458730 DCH458725:DCS458730 DMD458725:DMO458730 DVZ458725:DWK458730 EFV458725:EGG458730 EPR458725:EQC458730 EZN458725:EZY458730 FJJ458725:FJU458730 FTF458725:FTQ458730 GDB458725:GDM458730 GMX458725:GNI458730 GWT458725:GXE458730 HGP458725:HHA458730 HQL458725:HQW458730 IAH458725:IAS458730 IKD458725:IKO458730 ITZ458725:IUK458730 JDV458725:JEG458730 JNR458725:JOC458730 JXN458725:JXY458730 KHJ458725:KHU458730 KRF458725:KRQ458730 LBB458725:LBM458730 LKX458725:LLI458730 LUT458725:LVE458730 MEP458725:MFA458730 MOL458725:MOW458730 MYH458725:MYS458730 NID458725:NIO458730 NRZ458725:NSK458730 OBV458725:OCG458730 OLR458725:OMC458730 OVN458725:OVY458730 PFJ458725:PFU458730 PPF458725:PPQ458730 PZB458725:PZM458730 QIX458725:QJI458730 QST458725:QTE458730 RCP458725:RDA458730 RML458725:RMW458730 RWH458725:RWS458730 SGD458725:SGO458730 SPZ458725:SQK458730 SZV458725:TAG458730 TJR458725:TKC458730 TTN458725:TTY458730 UDJ458725:UDU458730 UNF458725:UNQ458730 UXB458725:UXM458730 VGX458725:VHI458730 VQT458725:VRE458730 WAP458725:WBA458730 WKL458725:WKW458730 WUH458725:WUS458730 HV524261:IG524266 RR524261:SC524266 ABN524261:ABY524266 ALJ524261:ALU524266 AVF524261:AVQ524266 BFB524261:BFM524266 BOX524261:BPI524266 BYT524261:BZE524266 CIP524261:CJA524266 CSL524261:CSW524266 DCH524261:DCS524266 DMD524261:DMO524266 DVZ524261:DWK524266 EFV524261:EGG524266 EPR524261:EQC524266 EZN524261:EZY524266 FJJ524261:FJU524266 FTF524261:FTQ524266 GDB524261:GDM524266 GMX524261:GNI524266 GWT524261:GXE524266 HGP524261:HHA524266 HQL524261:HQW524266 IAH524261:IAS524266 IKD524261:IKO524266 ITZ524261:IUK524266 JDV524261:JEG524266 JNR524261:JOC524266 JXN524261:JXY524266 KHJ524261:KHU524266 KRF524261:KRQ524266 LBB524261:LBM524266 LKX524261:LLI524266 LUT524261:LVE524266 MEP524261:MFA524266 MOL524261:MOW524266 MYH524261:MYS524266 NID524261:NIO524266 NRZ524261:NSK524266 OBV524261:OCG524266 OLR524261:OMC524266 OVN524261:OVY524266 PFJ524261:PFU524266 PPF524261:PPQ524266 PZB524261:PZM524266 QIX524261:QJI524266 QST524261:QTE524266 RCP524261:RDA524266 RML524261:RMW524266 RWH524261:RWS524266 SGD524261:SGO524266 SPZ524261:SQK524266 SZV524261:TAG524266 TJR524261:TKC524266 TTN524261:TTY524266 UDJ524261:UDU524266 UNF524261:UNQ524266 UXB524261:UXM524266 VGX524261:VHI524266 VQT524261:VRE524266 WAP524261:WBA524266 WKL524261:WKW524266 WUH524261:WUS524266 HV589797:IG589802 RR589797:SC589802 ABN589797:ABY589802 ALJ589797:ALU589802 AVF589797:AVQ589802 BFB589797:BFM589802 BOX589797:BPI589802 BYT589797:BZE589802 CIP589797:CJA589802 CSL589797:CSW589802 DCH589797:DCS589802 DMD589797:DMO589802 DVZ589797:DWK589802 EFV589797:EGG589802 EPR589797:EQC589802 EZN589797:EZY589802 FJJ589797:FJU589802 FTF589797:FTQ589802 GDB589797:GDM589802 GMX589797:GNI589802 GWT589797:GXE589802 HGP589797:HHA589802 HQL589797:HQW589802 IAH589797:IAS589802 IKD589797:IKO589802 ITZ589797:IUK589802 JDV589797:JEG589802 JNR589797:JOC589802 JXN589797:JXY589802 KHJ589797:KHU589802 KRF589797:KRQ589802 LBB589797:LBM589802 LKX589797:LLI589802 LUT589797:LVE589802 MEP589797:MFA589802 MOL589797:MOW589802 MYH589797:MYS589802 NID589797:NIO589802 NRZ589797:NSK589802 OBV589797:OCG589802 OLR589797:OMC589802 OVN589797:OVY589802 PFJ589797:PFU589802 PPF589797:PPQ589802 PZB589797:PZM589802 QIX589797:QJI589802 QST589797:QTE589802 RCP589797:RDA589802 RML589797:RMW589802 RWH589797:RWS589802 SGD589797:SGO589802 SPZ589797:SQK589802 SZV589797:TAG589802 TJR589797:TKC589802 TTN589797:TTY589802 UDJ589797:UDU589802 UNF589797:UNQ589802 UXB589797:UXM589802 VGX589797:VHI589802 VQT589797:VRE589802 WAP589797:WBA589802 WKL589797:WKW589802 WUH589797:WUS589802 HV655333:IG655338 RR655333:SC655338 ABN655333:ABY655338 ALJ655333:ALU655338 AVF655333:AVQ655338 BFB655333:BFM655338 BOX655333:BPI655338 BYT655333:BZE655338 CIP655333:CJA655338 CSL655333:CSW655338 DCH655333:DCS655338 DMD655333:DMO655338 DVZ655333:DWK655338 EFV655333:EGG655338 EPR655333:EQC655338 EZN655333:EZY655338 FJJ655333:FJU655338 FTF655333:FTQ655338 GDB655333:GDM655338 GMX655333:GNI655338 GWT655333:GXE655338 HGP655333:HHA655338 HQL655333:HQW655338 IAH655333:IAS655338 IKD655333:IKO655338 ITZ655333:IUK655338 JDV655333:JEG655338 JNR655333:JOC655338 JXN655333:JXY655338 KHJ655333:KHU655338 KRF655333:KRQ655338 LBB655333:LBM655338 LKX655333:LLI655338 LUT655333:LVE655338 MEP655333:MFA655338 MOL655333:MOW655338 MYH655333:MYS655338 NID655333:NIO655338 NRZ655333:NSK655338 OBV655333:OCG655338 OLR655333:OMC655338 OVN655333:OVY655338 PFJ655333:PFU655338 PPF655333:PPQ655338 PZB655333:PZM655338 QIX655333:QJI655338 QST655333:QTE655338 RCP655333:RDA655338 RML655333:RMW655338 RWH655333:RWS655338 SGD655333:SGO655338 SPZ655333:SQK655338 SZV655333:TAG655338 TJR655333:TKC655338 TTN655333:TTY655338 UDJ655333:UDU655338 UNF655333:UNQ655338 UXB655333:UXM655338 VGX655333:VHI655338 VQT655333:VRE655338 WAP655333:WBA655338 WKL655333:WKW655338 WUH655333:WUS655338 HV720869:IG720874 RR720869:SC720874 ABN720869:ABY720874 ALJ720869:ALU720874 AVF720869:AVQ720874 BFB720869:BFM720874 BOX720869:BPI720874 BYT720869:BZE720874 CIP720869:CJA720874 CSL720869:CSW720874 DCH720869:DCS720874 DMD720869:DMO720874 DVZ720869:DWK720874 EFV720869:EGG720874 EPR720869:EQC720874 EZN720869:EZY720874 FJJ720869:FJU720874 FTF720869:FTQ720874 GDB720869:GDM720874 GMX720869:GNI720874 GWT720869:GXE720874 HGP720869:HHA720874 HQL720869:HQW720874 IAH720869:IAS720874 IKD720869:IKO720874 ITZ720869:IUK720874 JDV720869:JEG720874 JNR720869:JOC720874 JXN720869:JXY720874 KHJ720869:KHU720874 KRF720869:KRQ720874 LBB720869:LBM720874 LKX720869:LLI720874 LUT720869:LVE720874 MEP720869:MFA720874 MOL720869:MOW720874 MYH720869:MYS720874 NID720869:NIO720874 NRZ720869:NSK720874 OBV720869:OCG720874 OLR720869:OMC720874 OVN720869:OVY720874 PFJ720869:PFU720874 PPF720869:PPQ720874 PZB720869:PZM720874 QIX720869:QJI720874 QST720869:QTE720874 RCP720869:RDA720874 RML720869:RMW720874 RWH720869:RWS720874 SGD720869:SGO720874 SPZ720869:SQK720874 SZV720869:TAG720874 TJR720869:TKC720874 TTN720869:TTY720874 UDJ720869:UDU720874 UNF720869:UNQ720874 UXB720869:UXM720874 VGX720869:VHI720874 VQT720869:VRE720874 WAP720869:WBA720874 WKL720869:WKW720874 WUH720869:WUS720874 HV786405:IG786410 RR786405:SC786410 ABN786405:ABY786410 ALJ786405:ALU786410 AVF786405:AVQ786410 BFB786405:BFM786410 BOX786405:BPI786410 BYT786405:BZE786410 CIP786405:CJA786410 CSL786405:CSW786410 DCH786405:DCS786410 DMD786405:DMO786410 DVZ786405:DWK786410 EFV786405:EGG786410 EPR786405:EQC786410 EZN786405:EZY786410 FJJ786405:FJU786410 FTF786405:FTQ786410 GDB786405:GDM786410 GMX786405:GNI786410 GWT786405:GXE786410 HGP786405:HHA786410 HQL786405:HQW786410 IAH786405:IAS786410 IKD786405:IKO786410 ITZ786405:IUK786410 JDV786405:JEG786410 JNR786405:JOC786410 JXN786405:JXY786410 KHJ786405:KHU786410 KRF786405:KRQ786410 LBB786405:LBM786410 LKX786405:LLI786410 LUT786405:LVE786410 MEP786405:MFA786410 MOL786405:MOW786410 MYH786405:MYS786410 NID786405:NIO786410 NRZ786405:NSK786410 OBV786405:OCG786410 OLR786405:OMC786410 OVN786405:OVY786410 PFJ786405:PFU786410 PPF786405:PPQ786410 PZB786405:PZM786410 QIX786405:QJI786410 QST786405:QTE786410 RCP786405:RDA786410 RML786405:RMW786410 RWH786405:RWS786410 SGD786405:SGO786410 SPZ786405:SQK786410 SZV786405:TAG786410 TJR786405:TKC786410 TTN786405:TTY786410 UDJ786405:UDU786410 UNF786405:UNQ786410 UXB786405:UXM786410 VGX786405:VHI786410 VQT786405:VRE786410 WAP786405:WBA786410 WKL786405:WKW786410 WUH786405:WUS786410 HV851941:IG851946 RR851941:SC851946 ABN851941:ABY851946 ALJ851941:ALU851946 AVF851941:AVQ851946 BFB851941:BFM851946 BOX851941:BPI851946 BYT851941:BZE851946 CIP851941:CJA851946 CSL851941:CSW851946 DCH851941:DCS851946 DMD851941:DMO851946 DVZ851941:DWK851946 EFV851941:EGG851946 EPR851941:EQC851946 EZN851941:EZY851946 FJJ851941:FJU851946 FTF851941:FTQ851946 GDB851941:GDM851946 GMX851941:GNI851946 GWT851941:GXE851946 HGP851941:HHA851946 HQL851941:HQW851946 IAH851941:IAS851946 IKD851941:IKO851946 ITZ851941:IUK851946 JDV851941:JEG851946 JNR851941:JOC851946 JXN851941:JXY851946 KHJ851941:KHU851946 KRF851941:KRQ851946 LBB851941:LBM851946 LKX851941:LLI851946 LUT851941:LVE851946 MEP851941:MFA851946 MOL851941:MOW851946 MYH851941:MYS851946 NID851941:NIO851946 NRZ851941:NSK851946 OBV851941:OCG851946 OLR851941:OMC851946 OVN851941:OVY851946 PFJ851941:PFU851946 PPF851941:PPQ851946 PZB851941:PZM851946 QIX851941:QJI851946 QST851941:QTE851946 RCP851941:RDA851946 RML851941:RMW851946 RWH851941:RWS851946 SGD851941:SGO851946 SPZ851941:SQK851946 SZV851941:TAG851946 TJR851941:TKC851946 TTN851941:TTY851946 UDJ851941:UDU851946 UNF851941:UNQ851946 UXB851941:UXM851946 VGX851941:VHI851946 VQT851941:VRE851946 WAP851941:WBA851946 WKL851941:WKW851946 WUH851941:WUS851946 HV917477:IG917482 RR917477:SC917482 ABN917477:ABY917482 ALJ917477:ALU917482 AVF917477:AVQ917482 BFB917477:BFM917482 BOX917477:BPI917482 BYT917477:BZE917482 CIP917477:CJA917482 CSL917477:CSW917482 DCH917477:DCS917482 DMD917477:DMO917482 DVZ917477:DWK917482 EFV917477:EGG917482 EPR917477:EQC917482 EZN917477:EZY917482 FJJ917477:FJU917482 FTF917477:FTQ917482 GDB917477:GDM917482 GMX917477:GNI917482 GWT917477:GXE917482 HGP917477:HHA917482 HQL917477:HQW917482 IAH917477:IAS917482 IKD917477:IKO917482 ITZ917477:IUK917482 JDV917477:JEG917482 JNR917477:JOC917482 JXN917477:JXY917482 KHJ917477:KHU917482 KRF917477:KRQ917482 LBB917477:LBM917482 LKX917477:LLI917482 LUT917477:LVE917482 MEP917477:MFA917482 MOL917477:MOW917482 MYH917477:MYS917482 NID917477:NIO917482 NRZ917477:NSK917482 OBV917477:OCG917482 OLR917477:OMC917482 OVN917477:OVY917482 PFJ917477:PFU917482 PPF917477:PPQ917482 PZB917477:PZM917482 QIX917477:QJI917482 QST917477:QTE917482 RCP917477:RDA917482 RML917477:RMW917482 RWH917477:RWS917482 SGD917477:SGO917482 SPZ917477:SQK917482 SZV917477:TAG917482 TJR917477:TKC917482 TTN917477:TTY917482 UDJ917477:UDU917482 UNF917477:UNQ917482 UXB917477:UXM917482 VGX917477:VHI917482 VQT917477:VRE917482 WAP917477:WBA917482 WKL917477:WKW917482 WUH917477:WUS917482 HV983013:IG983018 RR983013:SC983018 ABN983013:ABY983018 ALJ983013:ALU983018 AVF983013:AVQ983018 BFB983013:BFM983018 BOX983013:BPI983018 BYT983013:BZE983018 CIP983013:CJA983018 CSL983013:CSW983018 DCH983013:DCS983018 DMD983013:DMO983018 DVZ983013:DWK983018 EFV983013:EGG983018 EPR983013:EQC983018 EZN983013:EZY983018 FJJ983013:FJU983018 FTF983013:FTQ983018 GDB983013:GDM983018 GMX983013:GNI983018 GWT983013:GXE983018 HGP983013:HHA983018 HQL983013:HQW983018 IAH983013:IAS983018 IKD983013:IKO983018 ITZ983013:IUK983018 JDV983013:JEG983018 JNR983013:JOC983018 JXN983013:JXY983018 KHJ983013:KHU983018 KRF983013:KRQ983018 LBB983013:LBM983018 LKX983013:LLI983018 LUT983013:LVE983018 MEP983013:MFA983018 MOL983013:MOW983018 MYH983013:MYS983018 NID983013:NIO983018 NRZ983013:NSK983018 OBV983013:OCG983018 OLR983013:OMC983018 OVN983013:OVY983018 PFJ983013:PFU983018 PPF983013:PPQ983018 PZB983013:PZM983018 QIX983013:QJI983018 QST983013:QTE983018 RCP983013:RDA983018 RML983013:RMW983018 RWH983013:RWS983018 SGD983013:SGO983018 SPZ983013:SQK983018 SZV983013:TAG983018 TJR983013:TKC983018 TTN983013:TTY983018 UDJ983013:UDU983018 UNF983013:UNQ983018 UXB983013:UXM983018 VGX983013:VHI983018 VQT983013:VRE983018 WAP983013:WBA983018 WKL983013:WKW983018 W65489:AK65490 W131025:AK131026 W196561:AK196562 W262097:AK262098 W327633:AK327634 W393169:AK393170 W458705:AK458706 W524241:AK524242 W589777:AK589778 W655313:AK655314 W720849:AK720850 W786385:AK786386 W851921:AK851922 W917457:AK917458 W982993:AK982994 W65484:AK65487 W131020:AK131023 W196556:AK196559 W262092:AK262095 W327628:AK327631 W393164:AK393167 W458700:AK458703 W524236:AK524239 W589772:AK589775 W655308:AK655311 W720844:AK720847 W786380:AK786383 W851916:AK851919 W917452:AK917455 W982988:AK982991 V65557 V131093 V196629 V262165 V327701 V393237 V458773 V524309 V589845 V655381 V720917 V786453 V851989 V917525 V983061 AK96 W65538:AK65539 W131074:AK131075 W196610:AK196611 W262146:AK262147 W327682:AK327683 W393218:AK393219 W458754:AK458755 W524290:AK524291 W589826:AK589827 W655362:AK655363 W720898:AK720899 W786434:AK786435 W851970:AK851971 W917506:AK917507 W983042:AK983043 W65572:AK65577 W131108:AK131113 W196644:AK196649 W262180:AK262185 W327716:AK327721 W393252:AK393257 W458788:AK458793 W524324:AK524329 W589860:AK589865 W655396:AK655401 W720932:AK720937 W786468:AK786473 W852004:AK852009 W917540:AK917545 W983076:AK983081 W65589:AK65589 W131125:AK131125 W196661:AK196661 W262197:AK262197 W327733:AK327733 W393269:AK393269 W458805:AK458805 W524341:AK524341 W589877:AK589877 W655413:AK655413 W720949:AK720949 W786485:AK786485 W852021:AK852021 W917557:AK917557 W983093:AK983093 W65455:AK65460 W130991:AK130996 W196527:AK196532 W262063:AK262068 W327599:AK327604 W393135:AK393140 W458671:AK458676 W524207:AK524212 W589743:AK589748 W655279:AK655284 W720815:AK720820 W786351:AK786356 W851887:AK851892 W917423:AK917428 W982959:AK982964 W65509:AK65514 W131045:AK131050 W196581:AK196586 W262117:AK262122 W327653:AK327658 W393189:AK393194 W458725:AK458730 W524261:AK524266 W589797:AK589802 W655333:AK655338 W720869:AK720874 W786405:AK786410 W851941:AK851946 W917477:AK917482 W983013:AK983018 N66 H18 N69 H69 WUU18:WVF18 W69:AK69 WKY18:WLJ18 WUU69:WVF69 WBC18:WBN18 WKY69:WLJ69 VRG18:VRR18 WBC69:WBN69 VHK18:VHV18 VRG69:VRR69 UXO18:UXZ18 VHK69:VHV69 UNS18:UOD18 UXO69:UXZ69 UDW18:UEH18 UNS69:UOD69 TUA18:TUL18 UDW69:UEH69 TKE18:TKP18 TUA69:TUL69 TAI18:TAT18 TKE69:TKP69 SQM18:SQX18 TAI69:TAT69 SGQ18:SHB18 SQM69:SQX69 RWU18:RXF18 SGQ69:SHB69 RMY18:RNJ18 RWU69:RXF69 RDC18:RDN18 RMY69:RNJ69 QTG18:QTR18 RDC69:RDN69 QJK18:QJV18 QTG69:QTR69 PZO18:PZZ18 QJK69:QJV69 PPS18:PQD18 PZO69:PZZ69 PFW18:PGH18 PPS69:PQD69 OWA18:OWL18 PFW69:PGH69 OME18:OMP18 OWA69:OWL69 OCI18:OCT18 OME69:OMP69 NSM18:NSX18 OCI69:OCT69 NIQ18:NJB18 NSM69:NSX69 MYU18:MZF18 NIQ69:NJB69 MOY18:MPJ18 MYU69:MZF69 MFC18:MFN18 MOY69:MPJ69 LVG18:LVR18 MFC69:MFN69 LLK18:LLV18 LVG69:LVR69 LBO18:LBZ18 LLK69:LLV69 KRS18:KSD18 LBO69:LBZ69 KHW18:KIH18 KRS69:KSD69 JYA18:JYL18 KHW69:KIH69 JOE18:JOP18 JYA69:JYL69 JEI18:JET18 JOE69:JOP69 IUM18:IUX18 JEI69:JET69 IKQ18:ILB18 IUM69:IUX69 IAU18:IBF18 IKQ69:ILB69 HQY18:HRJ18 IAU69:IBF69 HHC18:HHN18 HQY69:HRJ69 GXG18:GXR18 HHC69:HHN69 GNK18:GNV18 GXG69:GXR69 GDO18:GDZ18 GNK69:GNV69 FTS18:FUD18 GDO69:GDZ69 FJW18:FKH18 FTS69:FUD69 FAA18:FAL18 FJW69:FKH69 EQE18:EQP18 FAA69:FAL69 EGI18:EGT18 EQE69:EQP69 DWM18:DWX18 EGI69:EGT69 DMQ18:DNB18 DWM69:DWX69 DCU18:DDF18 DMQ69:DNB69 CSY18:CTJ18 DCU69:DDF69 CJC18:CJN18 CSY69:CTJ69 BZG18:BZR18 CJC69:CJN69 BPK18:BPV18 BZG69:BZR69 BFO18:BFZ18 BPK69:BPV69 AVS18:AWD18 BFO69:BFZ69 ALW18:AMH18 AVS69:AWD69 ACA18:ACL18 ALW69:AMH69 SE18:SP18 ACA69:ACL69 II18:IT18 SE69:SP69 II69:IT69 WVH69:WVS69 WLL69:WLW69 WBP69:WCA69 VRT69:VSE69 VHX69:VII69 UYB69:UYM69 UOF69:UOQ69 UEJ69:UEU69 TUN69:TUY69 TKR69:TLC69 TAV69:TBG69 SQZ69:SRK69 SHD69:SHO69 RXH69:RXS69 RNL69:RNW69 RDP69:REA69 QTT69:QUE69 QJX69:QKI69 QAB69:QAM69 PQF69:PQQ69 PGJ69:PGU69 OWN69:OWY69 OMR69:ONC69 OCV69:ODG69 NSZ69:NTK69 NJD69:NJO69 MZH69:MZS69 MPL69:MPW69 MFP69:MGA69 LVT69:LWE69 LLX69:LMI69 LCB69:LCM69 KSF69:KSQ69 KIJ69:KIU69 JYN69:JYY69 JOR69:JPC69 JEV69:JFG69 IUZ69:IVK69 ILD69:ILO69 IBH69:IBS69 HRL69:HRW69 HHP69:HIA69 GXT69:GYE69 GNX69:GOI69 GEB69:GEM69 FUF69:FUQ69 FKJ69:FKU69 FAN69:FAY69 EQR69:ERC69 EGV69:EHG69 DWZ69:DXK69 DND69:DNO69 DDH69:DDS69 CTL69:CTW69 CJP69:CKA69 BZT69:CAE69 BPX69:BQI69 BGB69:BGM69 AWF69:AWQ69 AMJ69:AMU69 ACN69:ACY69 SR69:TC69 WTU18:WUF18 IV69:JG69 WJY18:WKJ18 WTU69:WUF69 WAC18:WAN18 WJY69:WKJ69 VQG18:VQR18 WAC69:WAN69 VGK18:VGV18 VQG69:VQR69 UWO18:UWZ18 VGK69:VGV69 UMS18:UND18 UWO69:UWZ69 UCW18:UDH18 UMS69:UND69 TTA18:TTL18 UCW69:UDH69 TJE18:TJP18 TTA69:TTL69 SZI18:SZT18 TJE69:TJP69 SPM18:SPX18 SZI69:SZT69 SFQ18:SGB18 SPM69:SPX69 RVU18:RWF18 SFQ69:SGB69 RLY18:RMJ18 RVU69:RWF69 RCC18:RCN18 RLY69:RMJ69 QSG18:QSR18 RCC69:RCN69 QIK18:QIV18 QSG69:QSR69 PYO18:PYZ18 QIK69:QIV69 POS18:PPD18 PYO69:PYZ69 PEW18:PFH18 POS69:PPD69 OVA18:OVL18 PEW69:PFH69 OLE18:OLP18 OVA69:OVL69 OBI18:OBT18 OLE69:OLP69 NRM18:NRX18 OBI69:OBT69 NHQ18:NIB18 NRM69:NRX69 MXU18:MYF18 NHQ69:NIB69 MNY18:MOJ18 MXU69:MYF69 MEC18:MEN18 MNY69:MOJ69 LUG18:LUR18 MEC69:MEN69 LKK18:LKV18 LUG69:LUR69 LAO18:LAZ18 LKK69:LKV69 KQS18:KRD18 LAO69:LAZ69 KGW18:KHH18 KQS69:KRD69 JXA18:JXL18 KGW69:KHH69 JNE18:JNP18 JXA69:JXL69 JDI18:JDT18 JNE69:JNP69 ITM18:ITX18 JDI69:JDT69 IJQ18:IKB18 ITM69:ITX69 HZU18:IAF18 IJQ69:IKB69 HPY18:HQJ18 HZU69:IAF69 HGC18:HGN18 HPY69:HQJ69 GWG18:GWR18 HGC69:HGN69 GMK18:GMV18 GWG69:GWR69 GCO18:GCZ18 GMK69:GMV69 FSS18:FTD18 GCO69:GCZ69 FIW18:FJH18 FSS69:FTD69 EZA18:EZL18 FIW69:FJH69 EPE18:EPP18 EZA69:EZL69 EFI18:EFT18 EPE69:EPP69 DVM18:DVX18 EFI69:EFT69 DLQ18:DMB18 DVM69:DVX69 DBU18:DCF18 DLQ69:DMB69 CRY18:CSJ18 DBU69:DCF69 CIC18:CIN18 CRY69:CSJ69 BYG18:BYR18 CIC69:CIN69 BOK18:BOV18 BYG69:BYR69 BEO18:BEZ18 BOK69:BOV69 AUS18:AVD18 BEO69:BEZ69 AKW18:ALH18 AUS69:AVD69 ABA18:ABL18 AKW69:ALH69 RE18:RP18 ABA69:ABL69 HI18:HT18 RE69:RP69 HI69:HT69 WUH69:WUS69 WKL69:WKW69 WAP69:WBA69 VQT69:VRE69 VGX69:VHI69 UXB69:UXM69 UNF69:UNQ69 UDJ69:UDU69 TTN69:TTY69 TJR69:TKC69 SZV69:TAG69 SPZ69:SQK69 SGD69:SGO69 RWH69:RWS69 RML69:RMW69 RCP69:RDA69 QST69:QTE69 QIX69:QJI69 PZB69:PZM69 PPF69:PPQ69 PFJ69:PFU69 OVN69:OVY69 OLR69:OMC69 OBV69:OCG69 NRZ69:NSK69 NID69:NIO69 MYH69:MYS69 MOL69:MOW69 MEP69:MFA69 LUT69:LVE69 LKX69:LLI69 LBB69:LBM69 KRF69:KRQ69 KHJ69:KHU69 JXN69:JXY69 JNR69:JOC69 JDV69:JEG69 ITZ69:IUK69 IKD69:IKO69 IAH69:IAS69 HQL69:HQW69 HGP69:HHA69 GWT69:GXE69 GMX69:GNI69 GDB69:GDM69 FTF69:FTQ69 FJJ69:FJU69 EZN69:EZY69 EPR69:EQC69 EFV69:EGG69 DVZ69:DWK69 DMD69:DMO69 DCH69:DCS69 CSL69:CSW69 CIP69:CJA69 BYT69:BZE69 BOX69:BPI69 BFB69:BFM69 AVF69:AVQ69 ALJ69:ALU69 ABN69:ABY69 RR69:SC69 HV69:IG69 N18 O42:U45 N89 H89 I32:M40 W18:AH19 WWH19:WWS63 JV19:KG63 TR19:UC63 ADN19:ADY63 ANJ19:ANU63 AXF19:AXQ63 BHB19:BHM63 BQX19:BRI63 CAT19:CBE63 CKP19:CLA63 CUL19:CUW63 DEH19:DES63 DOD19:DOO63 DXZ19:DYK63 EHV19:EIG63 ERR19:ESC63 FBN19:FBY63 FLJ19:FLU63 FVF19:FVQ63 GFB19:GFM63 GOX19:GPI63 GYT19:GZE63 HIP19:HJA63 HSL19:HSW63 ICH19:ICS63 IMD19:IMO63 IVZ19:IWK63 JFV19:JGG63 JPR19:JQC63 JZN19:JZY63 KJJ19:KJU63 KTF19:KTQ63 LDB19:LDM63 LMX19:LNI63 LWT19:LXE63 MGP19:MHA63 MQL19:MQW63 NAH19:NAS63 NKD19:NKO63 NTZ19:NUK63 ODV19:OEG63 ONR19:OOC63 OXN19:OXY63 PHJ19:PHU63 PRF19:PRQ63 QBB19:QBM63 QKX19:QLI63 QUT19:QVE63 REP19:RFA63 ROL19:ROW63 RYH19:RYS63 SID19:SIO63 SRZ19:SSK63 TBV19:TCG63 TLR19:TMC63 TVN19:TVY63 UFJ19:UFU63 UPF19:UPQ63 UZB19:UZM63 VIX19:VJI63 VST19:VTE63 WCP19:WDA63 WML19:WMW63 RR18:SC67 ABN18:ABY67 ALJ18:ALU67 AVF18:AVQ67 BFB18:BFM67 BOX18:BPI67 BYT18:BZE67 CIP18:CJA67 CSL18:CSW67 DCH18:DCS67 DMD18:DMO67 DVZ18:DWK67 EFV18:EGG67 EPR18:EQC67 EZN18:EZY67 FJJ18:FJU67 FTF18:FTQ67 GDB18:GDM67 GMX18:GNI67 GWT18:GXE67 HGP18:HHA67 HQL18:HQW67 IAH18:IAS67 IKD18:IKO67 ITZ18:IUK67 JDV18:JEG67 JNR18:JOC67 JXN18:JXY67 KHJ18:KHU67 KRF18:KRQ67 LBB18:LBM67 LKX18:LLI67 LUT18:LVE67 MEP18:MFA67 MOL18:MOW67 MYH18:MYS67 NID18:NIO67 NRZ18:NSK67 OBV18:OCG67 OLR18:OMC67 OVN18:OVY67 PFJ18:PFU67 PPF18:PPQ67 PZB18:PZM67 QIX18:QJI67 QST18:QTE67 RCP18:RDA67 RML18:RMW67 RWH18:RWS67 SGD18:SGO67 SPZ18:SQK67 SZV18:TAG67 TJR18:TKC67 TTN18:TTY67 UDJ18:UDU67 UNF18:UNQ67 UXB18:UXM67 VGX18:VHI67 VQT18:VRE67 WAP18:WBA67 WKL18:WKW67 WUH18:WUS67 IV18:JG67 SR18:TC67 ACN18:ACY67 AMJ18:AMU67 AWF18:AWQ67 BGB18:BGM67 BPX18:BQI67 BZT18:CAE67 CJP18:CKA67 CTL18:CTW67 DDH18:DDS67 DND18:DNO67 DWZ18:DXK67 EGV18:EHG67 EQR18:ERC67 FAN18:FAY67 FKJ18:FKU67 FUF18:FUQ67 GEB18:GEM67 GNX18:GOI67 GXT18:GYE67 HHP18:HIA67 HRL18:HRW67 IBH18:IBS67 ILD18:ILO67 IUZ18:IVK67 JEV18:JFG67 JOR18:JPC67 JYN18:JYY67 KIJ18:KIU67 KSF18:KSQ67 LCB18:LCM67 LLX18:LMI67 LVT18:LWE67 MFP18:MGA67 MPL18:MPW67 MZH18:MZS67 NJD18:NJO67 NSZ18:NTK67 OCV18:ODG67 OMR18:ONC67 OWN18:OWY67 PGJ18:PGU67 PQF18:PQQ67 QAB18:QAM67 QJX18:QKI67 QTT18:QUE67 RDP18:REA67 RNL18:RNW67 RXH18:RXS67 SHD18:SHO67 SQZ18:SRK67 TAV18:TBG67 TKR18:TLC67 TUN18:TUY67 UEJ18:UEU67 UOF18:UOQ67 UYB18:UYM67 VHX18:VII67 VRT18:VSE67 WBP18:WCA67 WLL18:WLW67 WVH18:WVS67 HV18:IG67 I25:M27 H24:H40 AJ116:AK116 I29:M30 W22:AI67 AJ22:AK22 AJ33:AK34 AJ50:AK67 W77:AI77 AJ73:AK73 AK93 N81 N124 H134:U134 H130:U130 O29:U40 H77:U77 H65503:T65504 U65493:U65494 H131039:T131040 U131029:U131030 H196575:T196576 U196565:U196566 H262111:T262112 U262101:U262102 H327647:T327648 U327637:U327638 H393183:T393184 U393173:U393174 H458719:T458720 U458709:U458710 H524255:T524256 U524245:U524246 H589791:T589792 U589781:U589782 H655327:T655328 U655317:U655318 H720863:T720864 U720853:U720854 H786399:T786400 U786389:U786390 H851935:T851936 U851925:U851926 H917471:T917472 U917461:U917462 H983007:T983008 U982997:U982998 H65586:T65591 U65576:U65581 H131122:T131127 U131112:U131117 H196658:T196663 U196648:U196653 H262194:T262199 U262184:U262189 H327730:T327735 U327720:U327725 H393266:T393271 U393256:U393261 H458802:T458807 U458792:U458797 H524338:T524343 U524328:U524333 H589874:T589879 U589864:U589869 H655410:T655415 U655400:U655405 H720946:T720951 U720936:U720941 H786482:T786487 U786472:U786477 H852018:T852023 U852008:U852013 H917554:T917559 U917544:U917549 H983090:T983095 U983080:U983085 H65595:T65600 U65585:U65590 H131131:T131136 U131121:U131126 H196667:T196672 U196657:U196662 H262203:T262208 U262193:U262198 H327739:T327744 U327729:U327734 H393275:T393280 U393265:U393270 H458811:T458816 U458801:U458806 H524347:T524352 U524337:U524342 H589883:T589888 U589873:U589878 H655419:T655424 U655409:U655414 H720955:T720960 U720945:U720950 H786491:T786496 U786481:U786486 H852027:T852032 U852017:U852022 H917563:T917568 U917553:U917558 H983099:T983104 U983089:U983094 H65552:T65552 U65542 H131088:T131088 U131078 H196624:T196624 U196614 H262160:T262160 U262150 H327696:T327696 U327686 H393232:T393232 U393222 H458768:T458768 U458758 H524304:T524304 U524294 H589840:T589840 U589830 H655376:T655376 U655366 H720912:T720912 U720902 H786448:T786448 U786438 H851984:T851984 U851974 H917520:T917520 U917510 H983056:T983056 U983046 H65603:T65603 U65593 H131139:T131139 U131129 H196675:T196675 U196665 H262211:T262211 U262201 H327747:T327747 U327737 H393283:T393283 U393273 H458819:T458819 U458809 H524355:T524355 U524345 H589891:T589891 U589881 H655427:T655427 U655417 H720963:T720963 U720953 H786499:T786499 U786489 H852035:T852035 U852025 H917571:T917571 U917561 H983107:T983107 U983097 H65469:T65474 U65459:U65464 H131005:T131010 U130995:U131000 H196541:T196546 U196531:U196536 H262077:T262082 U262067:U262072 H327613:T327618 U327603:U327608 H393149:T393154 U393139:U393144 H458685:T458690 U458675:U458680 H524221:T524226 U524211:U524216 H589757:T589762 U589747:U589752 H655293:T655298 U655283:U655288 H720829:T720834 U720819:U720824 H786365:T786370 U786355:U786360 H851901:T851906 U851891:U851896 H917437:T917442 U917427:U917432 H982973:T982978 U982963:U982968 H65485:T65490 U65475:U65480 H131021:T131026 U131011:U131016 H196557:T196562 U196547:U196552 H262093:T262098 U262083:U262088 H327629:T327634 U327619:U327624 H393165:T393170 U393155:U393160 H458701:T458706 U458691:U458696 H524237:T524242 U524227:U524232 H589773:T589778 U589763:U589768 H655309:T655314 U655299:U655304 H720845:T720850 U720835:U720840 H786381:T786386 U786371:U786376 H851917:T851922 U851907:U851912 H917453:T917458 U917443:U917448 H982989:T982994 U982979:U982984 AJ114:AK114 N33:N36 N38:N40 N28:N31 H42:M45 N42 N44:N45 T24:U27 N24:S24 N26:S27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2:AV153"/>
  <sheetViews>
    <sheetView view="pageBreakPreview" topLeftCell="C1" zoomScale="90" zoomScaleNormal="85" zoomScaleSheetLayoutView="90" workbookViewId="0">
      <pane ySplit="9" topLeftCell="A25" activePane="bottomLeft" state="frozen"/>
      <selection activeCell="I32" sqref="I32"/>
      <selection pane="bottomLeft" activeCell="L29" sqref="L29:L30"/>
    </sheetView>
  </sheetViews>
  <sheetFormatPr defaultColWidth="9.125" defaultRowHeight="15" outlineLevelRow="1"/>
  <cols>
    <col min="1" max="2" width="9.125" style="39" hidden="1" customWidth="1"/>
    <col min="3" max="3" width="7.25" style="39" customWidth="1"/>
    <col min="4" max="4" width="8" style="39" customWidth="1"/>
    <col min="5" max="5" width="43" style="39" customWidth="1"/>
    <col min="6" max="6" width="12.125" style="80" customWidth="1"/>
    <col min="7" max="7" width="14.875" style="39" customWidth="1"/>
    <col min="8" max="8" width="13.25" style="39" customWidth="1"/>
    <col min="9" max="14" width="15.125" style="39" customWidth="1"/>
    <col min="15" max="15" width="14.125" style="39" customWidth="1"/>
    <col min="16" max="16" width="15.875" style="39" customWidth="1"/>
    <col min="17" max="17" width="14.75" style="39" customWidth="1"/>
    <col min="18" max="18" width="14.25" style="39" customWidth="1"/>
    <col min="19" max="20" width="16.125" style="39" customWidth="1"/>
    <col min="21" max="21" width="16.125" style="39" hidden="1" customWidth="1"/>
    <col min="22" max="22" width="16" style="39" hidden="1" customWidth="1"/>
    <col min="23" max="35" width="11.75" style="39" hidden="1" customWidth="1"/>
    <col min="36" max="36" width="37" style="39" customWidth="1"/>
    <col min="37" max="37" width="12.75" style="39" customWidth="1"/>
    <col min="38" max="38" width="14" style="39" customWidth="1"/>
    <col min="39" max="39" width="12.25" style="39" customWidth="1"/>
    <col min="40" max="40" width="13.25" style="39" customWidth="1"/>
    <col min="41" max="41" width="14.25" style="39" customWidth="1"/>
    <col min="42" max="42" width="13.75" style="39" bestFit="1" customWidth="1"/>
    <col min="43" max="43" width="15.75" style="39" customWidth="1"/>
    <col min="44" max="44" width="13.25" style="39" customWidth="1"/>
    <col min="45" max="45" width="12.875" style="39" customWidth="1"/>
    <col min="46" max="46" width="15.375" style="39" customWidth="1"/>
    <col min="47" max="47" width="17.25" style="39" customWidth="1"/>
    <col min="48" max="16384" width="9.125" style="39"/>
  </cols>
  <sheetData>
    <row r="2" spans="1:40">
      <c r="G2" s="398"/>
      <c r="I2" s="254"/>
      <c r="O2" s="254"/>
      <c r="R2" s="233"/>
    </row>
    <row r="3" spans="1:40">
      <c r="D3" s="41"/>
      <c r="E3" s="41"/>
      <c r="F3" s="42"/>
      <c r="I3" s="254"/>
      <c r="O3" s="254"/>
    </row>
    <row r="4" spans="1:40">
      <c r="D4" s="542" t="s">
        <v>88</v>
      </c>
      <c r="E4" s="542"/>
      <c r="F4" s="542"/>
      <c r="G4" s="474">
        <f ca="1">G15/1000</f>
        <v>87075.145000000004</v>
      </c>
      <c r="H4" s="475"/>
      <c r="I4" s="262"/>
      <c r="J4" s="262"/>
      <c r="K4" s="262"/>
      <c r="L4" s="262"/>
      <c r="M4" s="262"/>
      <c r="N4" s="262"/>
      <c r="O4" s="262"/>
      <c r="P4" s="262"/>
      <c r="Q4" s="262"/>
      <c r="R4" s="262"/>
      <c r="S4" s="262"/>
      <c r="V4" s="43" t="s">
        <v>148</v>
      </c>
    </row>
    <row r="5" spans="1:40">
      <c r="D5" s="44"/>
      <c r="E5" s="44"/>
      <c r="F5" s="45"/>
      <c r="G5" s="46" t="s">
        <v>89</v>
      </c>
      <c r="H5" s="41"/>
      <c r="I5" s="41"/>
      <c r="J5" s="41"/>
      <c r="K5" s="41"/>
      <c r="L5" s="41"/>
      <c r="M5" s="41"/>
      <c r="N5" s="41"/>
      <c r="O5" s="41"/>
      <c r="P5" s="41"/>
      <c r="Q5" s="41"/>
      <c r="R5" s="41"/>
      <c r="S5" s="41"/>
      <c r="T5" s="41"/>
      <c r="U5" s="41"/>
      <c r="V5" s="46" t="s">
        <v>89</v>
      </c>
      <c r="W5" s="41"/>
      <c r="X5" s="41"/>
      <c r="Y5" s="41"/>
      <c r="Z5" s="41"/>
      <c r="AA5" s="41"/>
      <c r="AB5" s="41"/>
      <c r="AC5" s="41"/>
      <c r="AD5" s="41"/>
      <c r="AE5" s="41"/>
      <c r="AF5" s="41"/>
      <c r="AG5" s="41"/>
      <c r="AH5" s="41"/>
      <c r="AI5" s="41"/>
      <c r="AJ5" s="41"/>
      <c r="AK5" s="41"/>
    </row>
    <row r="6" spans="1:40">
      <c r="D6" s="546" t="s">
        <v>90</v>
      </c>
      <c r="E6" s="546" t="s">
        <v>4</v>
      </c>
      <c r="F6" s="549" t="s">
        <v>49</v>
      </c>
      <c r="G6" s="552" t="s">
        <v>417</v>
      </c>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144"/>
      <c r="AJ6" s="144"/>
      <c r="AK6" s="144"/>
      <c r="AL6" s="47"/>
    </row>
    <row r="7" spans="1:40" s="80" customFormat="1">
      <c r="D7" s="547"/>
      <c r="E7" s="547"/>
      <c r="F7" s="550"/>
      <c r="G7" s="542" t="s">
        <v>136</v>
      </c>
      <c r="H7" s="542"/>
      <c r="I7" s="542"/>
      <c r="J7" s="542"/>
      <c r="K7" s="542"/>
      <c r="L7" s="542"/>
      <c r="M7" s="542"/>
      <c r="N7" s="542"/>
      <c r="O7" s="542"/>
      <c r="P7" s="542"/>
      <c r="Q7" s="542"/>
      <c r="R7" s="542"/>
      <c r="S7" s="542"/>
      <c r="T7" s="472"/>
      <c r="U7" s="472"/>
      <c r="V7" s="543" t="s">
        <v>91</v>
      </c>
      <c r="W7" s="543"/>
      <c r="X7" s="543"/>
      <c r="Y7" s="543"/>
      <c r="Z7" s="543"/>
      <c r="AA7" s="543"/>
      <c r="AB7" s="543"/>
      <c r="AC7" s="543"/>
      <c r="AD7" s="543"/>
      <c r="AE7" s="543"/>
      <c r="AF7" s="543"/>
      <c r="AG7" s="543"/>
      <c r="AH7" s="544"/>
      <c r="AI7" s="145"/>
      <c r="AJ7" s="145"/>
      <c r="AK7" s="145"/>
      <c r="AL7" s="48"/>
    </row>
    <row r="8" spans="1:40" s="80" customFormat="1" ht="22.5">
      <c r="D8" s="547"/>
      <c r="E8" s="547"/>
      <c r="F8" s="550"/>
      <c r="G8" s="472" t="s">
        <v>92</v>
      </c>
      <c r="H8" s="470" t="s">
        <v>118</v>
      </c>
      <c r="I8" s="470" t="s">
        <v>119</v>
      </c>
      <c r="J8" s="470" t="s">
        <v>120</v>
      </c>
      <c r="K8" s="470" t="s">
        <v>121</v>
      </c>
      <c r="L8" s="470" t="s">
        <v>122</v>
      </c>
      <c r="M8" s="470" t="s">
        <v>123</v>
      </c>
      <c r="N8" s="470" t="s">
        <v>124</v>
      </c>
      <c r="O8" s="470" t="s">
        <v>125</v>
      </c>
      <c r="P8" s="470" t="s">
        <v>126</v>
      </c>
      <c r="Q8" s="470" t="s">
        <v>127</v>
      </c>
      <c r="R8" s="470" t="s">
        <v>128</v>
      </c>
      <c r="S8" s="470" t="s">
        <v>129</v>
      </c>
      <c r="T8" s="470"/>
      <c r="U8" s="470"/>
      <c r="V8" s="470" t="str">
        <f>G8</f>
        <v>ИТОГО год</v>
      </c>
      <c r="W8" s="470" t="s">
        <v>118</v>
      </c>
      <c r="X8" s="470" t="s">
        <v>119</v>
      </c>
      <c r="Y8" s="470" t="s">
        <v>120</v>
      </c>
      <c r="Z8" s="470" t="s">
        <v>121</v>
      </c>
      <c r="AA8" s="470" t="s">
        <v>122</v>
      </c>
      <c r="AB8" s="470" t="s">
        <v>123</v>
      </c>
      <c r="AC8" s="470" t="s">
        <v>124</v>
      </c>
      <c r="AD8" s="470" t="s">
        <v>125</v>
      </c>
      <c r="AE8" s="470" t="s">
        <v>126</v>
      </c>
      <c r="AF8" s="470" t="s">
        <v>127</v>
      </c>
      <c r="AG8" s="470" t="s">
        <v>128</v>
      </c>
      <c r="AH8" s="470" t="s">
        <v>129</v>
      </c>
      <c r="AI8" s="470"/>
      <c r="AJ8" s="470"/>
      <c r="AK8" s="470"/>
      <c r="AL8" s="80">
        <f>(AL12-AL15)*AL18</f>
        <v>-576.45850811000048</v>
      </c>
      <c r="AM8" s="80">
        <f>(AM12-AM15)*AM18</f>
        <v>-4931.6819786000005</v>
      </c>
    </row>
    <row r="9" spans="1:40">
      <c r="D9" s="548"/>
      <c r="E9" s="548"/>
      <c r="F9" s="551"/>
      <c r="G9" s="472"/>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145"/>
      <c r="AJ9" s="145"/>
      <c r="AK9" s="145"/>
      <c r="AL9" s="47"/>
    </row>
    <row r="10" spans="1:40" hidden="1">
      <c r="D10" s="51">
        <v>1</v>
      </c>
      <c r="E10" s="51">
        <f t="shared" ref="E10:AH10" si="0">D10+1</f>
        <v>2</v>
      </c>
      <c r="F10" s="51">
        <f t="shared" si="0"/>
        <v>3</v>
      </c>
      <c r="G10" s="51">
        <f t="shared" si="0"/>
        <v>4</v>
      </c>
      <c r="H10" s="51">
        <f t="shared" si="0"/>
        <v>5</v>
      </c>
      <c r="I10" s="51">
        <f t="shared" si="0"/>
        <v>6</v>
      </c>
      <c r="J10" s="51">
        <f t="shared" si="0"/>
        <v>7</v>
      </c>
      <c r="K10" s="51">
        <f t="shared" si="0"/>
        <v>8</v>
      </c>
      <c r="L10" s="51">
        <f t="shared" si="0"/>
        <v>9</v>
      </c>
      <c r="M10" s="51">
        <f t="shared" si="0"/>
        <v>10</v>
      </c>
      <c r="N10" s="51">
        <f>M10+1</f>
        <v>11</v>
      </c>
      <c r="O10" s="51">
        <f t="shared" si="0"/>
        <v>12</v>
      </c>
      <c r="P10" s="51">
        <f t="shared" si="0"/>
        <v>13</v>
      </c>
      <c r="Q10" s="51">
        <f t="shared" si="0"/>
        <v>14</v>
      </c>
      <c r="R10" s="51">
        <f t="shared" si="0"/>
        <v>15</v>
      </c>
      <c r="S10" s="51">
        <f t="shared" si="0"/>
        <v>16</v>
      </c>
      <c r="T10" s="51"/>
      <c r="U10" s="51"/>
      <c r="V10" s="51">
        <f>S10+1</f>
        <v>17</v>
      </c>
      <c r="W10" s="51">
        <f t="shared" si="0"/>
        <v>18</v>
      </c>
      <c r="X10" s="51">
        <f t="shared" si="0"/>
        <v>19</v>
      </c>
      <c r="Y10" s="51">
        <f t="shared" si="0"/>
        <v>20</v>
      </c>
      <c r="Z10" s="51">
        <f t="shared" si="0"/>
        <v>21</v>
      </c>
      <c r="AA10" s="51">
        <f t="shared" si="0"/>
        <v>22</v>
      </c>
      <c r="AB10" s="51">
        <f t="shared" si="0"/>
        <v>23</v>
      </c>
      <c r="AC10" s="51">
        <f t="shared" si="0"/>
        <v>24</v>
      </c>
      <c r="AD10" s="51">
        <f t="shared" si="0"/>
        <v>25</v>
      </c>
      <c r="AE10" s="51">
        <f t="shared" si="0"/>
        <v>26</v>
      </c>
      <c r="AF10" s="51">
        <f t="shared" si="0"/>
        <v>27</v>
      </c>
      <c r="AG10" s="51">
        <f t="shared" si="0"/>
        <v>28</v>
      </c>
      <c r="AH10" s="51">
        <f t="shared" si="0"/>
        <v>29</v>
      </c>
      <c r="AI10" s="146"/>
      <c r="AJ10" s="146"/>
      <c r="AK10" s="146"/>
      <c r="AL10" s="41"/>
    </row>
    <row r="11" spans="1:40" hidden="1">
      <c r="D11" s="470"/>
      <c r="E11" s="86" t="s">
        <v>131</v>
      </c>
      <c r="F11" s="470"/>
      <c r="G11" s="470"/>
      <c r="H11" s="470"/>
      <c r="I11" s="470"/>
      <c r="J11" s="470"/>
      <c r="K11" s="470"/>
      <c r="L11" s="470"/>
      <c r="M11" s="470"/>
      <c r="N11" s="470"/>
      <c r="O11" s="470"/>
      <c r="P11" s="470"/>
      <c r="Q11" s="470"/>
      <c r="R11" s="470"/>
      <c r="S11" s="470"/>
      <c r="T11" s="470"/>
      <c r="U11" s="470"/>
      <c r="V11" s="52"/>
      <c r="W11" s="52"/>
      <c r="X11" s="52"/>
      <c r="Y11" s="52"/>
      <c r="Z11" s="52"/>
      <c r="AA11" s="52"/>
      <c r="AB11" s="52"/>
      <c r="AC11" s="52"/>
      <c r="AD11" s="52"/>
      <c r="AE11" s="52"/>
      <c r="AF11" s="52"/>
      <c r="AG11" s="52"/>
      <c r="AH11" s="52"/>
      <c r="AI11" s="470"/>
      <c r="AJ11" s="230"/>
      <c r="AK11" s="468"/>
      <c r="AL11" s="14" t="s">
        <v>204</v>
      </c>
      <c r="AM11" s="14" t="s">
        <v>205</v>
      </c>
      <c r="AN11" s="280" t="s">
        <v>79</v>
      </c>
    </row>
    <row r="12" spans="1:40" ht="66" hidden="1" customHeight="1">
      <c r="D12" s="53">
        <v>1</v>
      </c>
      <c r="E12" s="117" t="s">
        <v>93</v>
      </c>
      <c r="F12" s="118" t="s">
        <v>94</v>
      </c>
      <c r="G12" s="212">
        <f t="shared" ref="G12:G17" si="1">SUM(H12:S12)</f>
        <v>72268900</v>
      </c>
      <c r="H12" s="124">
        <f>SUMIF($A13:$A14,1,H13:H14)</f>
        <v>6647899.9999999991</v>
      </c>
      <c r="I12" s="124">
        <f t="shared" ref="I12:S12" si="2">SUMIF($A13:$A14,1,I13:I14)</f>
        <v>5598200</v>
      </c>
      <c r="J12" s="124">
        <f t="shared" si="2"/>
        <v>6022300.0000000009</v>
      </c>
      <c r="K12" s="124">
        <f t="shared" si="2"/>
        <v>5974100</v>
      </c>
      <c r="L12" s="124">
        <f t="shared" si="2"/>
        <v>5643600.0000000009</v>
      </c>
      <c r="M12" s="124">
        <f t="shared" si="2"/>
        <v>5435900</v>
      </c>
      <c r="N12" s="124">
        <f t="shared" si="2"/>
        <v>6005699.9999999991</v>
      </c>
      <c r="O12" s="124">
        <f t="shared" si="2"/>
        <v>7205300</v>
      </c>
      <c r="P12" s="124">
        <f t="shared" si="2"/>
        <v>5764899.9999999991</v>
      </c>
      <c r="Q12" s="124">
        <f t="shared" si="2"/>
        <v>5828800</v>
      </c>
      <c r="R12" s="124">
        <f t="shared" si="2"/>
        <v>5862200</v>
      </c>
      <c r="S12" s="124">
        <f t="shared" si="2"/>
        <v>6280000</v>
      </c>
      <c r="T12" s="119"/>
      <c r="U12" s="119"/>
      <c r="V12" s="55">
        <f>SUM(W74:AH74)</f>
        <v>0</v>
      </c>
      <c r="W12" s="55">
        <f t="shared" ref="W12:AH12" si="3">SUMIF($A13:$A14,1,W13:W14)</f>
        <v>0</v>
      </c>
      <c r="X12" s="55">
        <f t="shared" si="3"/>
        <v>0</v>
      </c>
      <c r="Y12" s="55">
        <f t="shared" si="3"/>
        <v>0</v>
      </c>
      <c r="Z12" s="55">
        <f t="shared" si="3"/>
        <v>0</v>
      </c>
      <c r="AA12" s="55">
        <f t="shared" si="3"/>
        <v>0</v>
      </c>
      <c r="AB12" s="55">
        <f t="shared" si="3"/>
        <v>0</v>
      </c>
      <c r="AC12" s="55">
        <f t="shared" si="3"/>
        <v>0</v>
      </c>
      <c r="AD12" s="55">
        <f t="shared" si="3"/>
        <v>0</v>
      </c>
      <c r="AE12" s="55">
        <f t="shared" si="3"/>
        <v>0</v>
      </c>
      <c r="AF12" s="55">
        <f t="shared" si="3"/>
        <v>0</v>
      </c>
      <c r="AG12" s="55">
        <f t="shared" si="3"/>
        <v>0</v>
      </c>
      <c r="AH12" s="55">
        <f t="shared" si="3"/>
        <v>0</v>
      </c>
      <c r="AI12" s="53">
        <v>1</v>
      </c>
      <c r="AJ12" s="157" t="s">
        <v>93</v>
      </c>
      <c r="AK12" s="158" t="s">
        <v>167</v>
      </c>
      <c r="AL12" s="159">
        <f>SUM(AL13:AL14)</f>
        <v>35322</v>
      </c>
      <c r="AM12" s="159">
        <f>SUM(AM13:AM14)</f>
        <v>36946.9</v>
      </c>
      <c r="AN12" s="159">
        <f>SUM(AN13:AN14)</f>
        <v>72268.899999999994</v>
      </c>
    </row>
    <row r="13" spans="1:40" hidden="1">
      <c r="A13" s="39">
        <v>1</v>
      </c>
      <c r="B13" s="80">
        <v>1</v>
      </c>
      <c r="C13" s="78"/>
      <c r="D13" s="53" t="s">
        <v>95</v>
      </c>
      <c r="E13" s="120" t="s">
        <v>96</v>
      </c>
      <c r="F13" s="118" t="s">
        <v>94</v>
      </c>
      <c r="G13" s="270">
        <f t="shared" si="1"/>
        <v>69306998</v>
      </c>
      <c r="H13" s="125">
        <v>6511357.9999999991</v>
      </c>
      <c r="I13" s="125">
        <v>5277716</v>
      </c>
      <c r="J13" s="125">
        <v>5700677.0000000009</v>
      </c>
      <c r="K13" s="125">
        <v>5720005</v>
      </c>
      <c r="L13" s="125">
        <v>5395534.0000000009</v>
      </c>
      <c r="M13" s="125">
        <v>5212979</v>
      </c>
      <c r="N13" s="125">
        <v>5777068.9999999991</v>
      </c>
      <c r="O13" s="125">
        <v>6950278</v>
      </c>
      <c r="P13" s="125">
        <v>5543822.9999999991</v>
      </c>
      <c r="Q13" s="125">
        <v>5588200</v>
      </c>
      <c r="R13" s="125">
        <v>5609593</v>
      </c>
      <c r="S13" s="125">
        <v>6019766</v>
      </c>
      <c r="T13" s="121"/>
      <c r="U13" s="121"/>
      <c r="V13" s="55">
        <f>SUM(W13:AH13)</f>
        <v>0</v>
      </c>
      <c r="W13" s="57"/>
      <c r="X13" s="57"/>
      <c r="Y13" s="57"/>
      <c r="Z13" s="57"/>
      <c r="AA13" s="57"/>
      <c r="AB13" s="57"/>
      <c r="AC13" s="57"/>
      <c r="AD13" s="57"/>
      <c r="AE13" s="57"/>
      <c r="AF13" s="57"/>
      <c r="AG13" s="57"/>
      <c r="AH13" s="57"/>
      <c r="AI13" s="53" t="s">
        <v>95</v>
      </c>
      <c r="AJ13" s="160" t="s">
        <v>96</v>
      </c>
      <c r="AK13" s="158" t="s">
        <v>167</v>
      </c>
      <c r="AL13" s="159">
        <f>SUM(H13:M13)/1000</f>
        <v>33818.269</v>
      </c>
      <c r="AM13" s="159">
        <f>SUM(N13:S13)/1000</f>
        <v>35488.728999999999</v>
      </c>
      <c r="AN13" s="159">
        <f>SUM(AL13:AM13)</f>
        <v>69306.997999999992</v>
      </c>
    </row>
    <row r="14" spans="1:40" hidden="1">
      <c r="A14" s="39">
        <v>1</v>
      </c>
      <c r="B14" s="80">
        <v>2</v>
      </c>
      <c r="C14" s="79" t="s">
        <v>97</v>
      </c>
      <c r="D14" s="58" t="str">
        <f>"1."&amp;B14</f>
        <v>1.2</v>
      </c>
      <c r="E14" s="122" t="s">
        <v>98</v>
      </c>
      <c r="F14" s="123" t="s">
        <v>94</v>
      </c>
      <c r="G14" s="271">
        <f t="shared" si="1"/>
        <v>2961902</v>
      </c>
      <c r="H14" s="125">
        <v>136542</v>
      </c>
      <c r="I14" s="125">
        <v>320484</v>
      </c>
      <c r="J14" s="125">
        <v>321623</v>
      </c>
      <c r="K14" s="125">
        <v>254095</v>
      </c>
      <c r="L14" s="125">
        <v>248066</v>
      </c>
      <c r="M14" s="125">
        <v>222921</v>
      </c>
      <c r="N14" s="125">
        <v>228631</v>
      </c>
      <c r="O14" s="125">
        <v>255022</v>
      </c>
      <c r="P14" s="125">
        <v>221077</v>
      </c>
      <c r="Q14" s="125">
        <v>240600</v>
      </c>
      <c r="R14" s="125">
        <v>252607</v>
      </c>
      <c r="S14" s="125">
        <v>260233.99999999997</v>
      </c>
      <c r="T14" s="121"/>
      <c r="U14" s="121"/>
      <c r="V14" s="59">
        <f>SUM(W14:AH14)</f>
        <v>0</v>
      </c>
      <c r="W14" s="57"/>
      <c r="X14" s="57"/>
      <c r="Y14" s="57"/>
      <c r="Z14" s="57"/>
      <c r="AA14" s="57"/>
      <c r="AB14" s="57"/>
      <c r="AC14" s="57"/>
      <c r="AD14" s="57"/>
      <c r="AE14" s="57"/>
      <c r="AF14" s="57"/>
      <c r="AG14" s="57"/>
      <c r="AH14" s="57"/>
      <c r="AI14" s="101" t="str">
        <f>"1."&amp;AG14</f>
        <v>1.</v>
      </c>
      <c r="AJ14" s="160" t="s">
        <v>98</v>
      </c>
      <c r="AK14" s="158" t="s">
        <v>167</v>
      </c>
      <c r="AL14" s="159">
        <f>SUM(H14:M14)/1000</f>
        <v>1503.731</v>
      </c>
      <c r="AM14" s="159">
        <f>SUM(N14:S14)/1000</f>
        <v>1458.171</v>
      </c>
      <c r="AN14" s="159">
        <f>SUM(AL14:AM14)</f>
        <v>2961.902</v>
      </c>
    </row>
    <row r="15" spans="1:40" ht="42.75" hidden="1" customHeight="1">
      <c r="D15" s="53" t="s">
        <v>99</v>
      </c>
      <c r="E15" s="117" t="s">
        <v>100</v>
      </c>
      <c r="F15" s="118" t="s">
        <v>94</v>
      </c>
      <c r="G15" s="212">
        <f t="shared" ca="1" si="1"/>
        <v>87075145</v>
      </c>
      <c r="H15" s="124">
        <f t="shared" ref="H15:S15" ca="1" si="4">SUMIF($A16:$A56,1,H16:H17)</f>
        <v>6995811</v>
      </c>
      <c r="I15" s="124">
        <f t="shared" ca="1" si="4"/>
        <v>6377594</v>
      </c>
      <c r="J15" s="124">
        <f t="shared" ca="1" si="4"/>
        <v>5792458</v>
      </c>
      <c r="K15" s="124">
        <f t="shared" ca="1" si="4"/>
        <v>6002393</v>
      </c>
      <c r="L15" s="124">
        <f t="shared" ca="1" si="4"/>
        <v>5632518</v>
      </c>
      <c r="M15" s="124">
        <f t="shared" ca="1" si="4"/>
        <v>6116429</v>
      </c>
      <c r="N15" s="124">
        <f t="shared" ca="1" si="4"/>
        <v>6596232</v>
      </c>
      <c r="O15" s="124">
        <f t="shared" ca="1" si="4"/>
        <v>6852944</v>
      </c>
      <c r="P15" s="124">
        <f t="shared" ca="1" si="4"/>
        <v>5695950</v>
      </c>
      <c r="Q15" s="124">
        <f t="shared" ca="1" si="4"/>
        <v>6019953</v>
      </c>
      <c r="R15" s="124">
        <f t="shared" ca="1" si="4"/>
        <v>5793937</v>
      </c>
      <c r="S15" s="124">
        <f t="shared" ca="1" si="4"/>
        <v>19198926</v>
      </c>
      <c r="T15" s="124"/>
      <c r="U15" s="124"/>
      <c r="V15" s="55">
        <f ca="1">SUM(W15:AH15)</f>
        <v>0</v>
      </c>
      <c r="W15" s="55">
        <f t="shared" ref="W15:AH15" ca="1" si="5">SUMIF($A16:$A56,1,W16:W17)</f>
        <v>0</v>
      </c>
      <c r="X15" s="55">
        <f t="shared" ca="1" si="5"/>
        <v>0</v>
      </c>
      <c r="Y15" s="55">
        <f t="shared" ca="1" si="5"/>
        <v>0</v>
      </c>
      <c r="Z15" s="55">
        <f t="shared" ca="1" si="5"/>
        <v>0</v>
      </c>
      <c r="AA15" s="55">
        <f t="shared" ca="1" si="5"/>
        <v>0</v>
      </c>
      <c r="AB15" s="55">
        <f t="shared" ca="1" si="5"/>
        <v>0</v>
      </c>
      <c r="AC15" s="55">
        <f t="shared" ca="1" si="5"/>
        <v>0</v>
      </c>
      <c r="AD15" s="55">
        <f t="shared" ca="1" si="5"/>
        <v>0</v>
      </c>
      <c r="AE15" s="55">
        <f t="shared" ca="1" si="5"/>
        <v>0</v>
      </c>
      <c r="AF15" s="55">
        <f t="shared" ca="1" si="5"/>
        <v>0</v>
      </c>
      <c r="AG15" s="55">
        <f t="shared" ca="1" si="5"/>
        <v>0</v>
      </c>
      <c r="AH15" s="55">
        <f t="shared" ca="1" si="5"/>
        <v>0</v>
      </c>
      <c r="AI15" s="53" t="s">
        <v>99</v>
      </c>
      <c r="AJ15" s="157" t="s">
        <v>100</v>
      </c>
      <c r="AK15" s="158" t="s">
        <v>167</v>
      </c>
      <c r="AL15" s="159">
        <f>SUM(AL16:AL17)</f>
        <v>36917.203000000001</v>
      </c>
      <c r="AM15" s="159">
        <f>SUM(AM16:AM17)</f>
        <v>50157.942000000003</v>
      </c>
      <c r="AN15" s="159">
        <f>SUM(AN16:AN17)</f>
        <v>87075.145000000004</v>
      </c>
    </row>
    <row r="16" spans="1:40" hidden="1">
      <c r="A16" s="39">
        <v>1</v>
      </c>
      <c r="B16" s="80">
        <v>1</v>
      </c>
      <c r="C16" s="78"/>
      <c r="D16" s="53" t="s">
        <v>75</v>
      </c>
      <c r="E16" s="56" t="s">
        <v>96</v>
      </c>
      <c r="F16" s="470" t="s">
        <v>94</v>
      </c>
      <c r="G16" s="211">
        <f t="shared" si="1"/>
        <v>84093697</v>
      </c>
      <c r="H16" s="100">
        <v>6705551</v>
      </c>
      <c r="I16" s="100">
        <v>6091451</v>
      </c>
      <c r="J16" s="100">
        <v>5551021</v>
      </c>
      <c r="K16" s="100">
        <v>5755062</v>
      </c>
      <c r="L16" s="100">
        <v>5390954</v>
      </c>
      <c r="M16" s="100">
        <v>5872705</v>
      </c>
      <c r="N16" s="100">
        <v>6345606</v>
      </c>
      <c r="O16" s="100">
        <v>6630087</v>
      </c>
      <c r="P16" s="100">
        <v>5469621</v>
      </c>
      <c r="Q16" s="100">
        <v>5760297</v>
      </c>
      <c r="R16" s="100">
        <v>5557035</v>
      </c>
      <c r="S16" s="100">
        <v>18964307</v>
      </c>
      <c r="T16" s="100"/>
      <c r="U16" s="100"/>
      <c r="V16" s="55">
        <f>SUM(W16:AH16)</f>
        <v>0</v>
      </c>
      <c r="W16" s="57"/>
      <c r="X16" s="57"/>
      <c r="Y16" s="57"/>
      <c r="Z16" s="57"/>
      <c r="AA16" s="57"/>
      <c r="AB16" s="57"/>
      <c r="AC16" s="57"/>
      <c r="AD16" s="57"/>
      <c r="AE16" s="57"/>
      <c r="AF16" s="57"/>
      <c r="AG16" s="57"/>
      <c r="AH16" s="57"/>
      <c r="AI16" s="53" t="s">
        <v>75</v>
      </c>
      <c r="AJ16" s="161" t="s">
        <v>96</v>
      </c>
      <c r="AK16" s="158" t="s">
        <v>167</v>
      </c>
      <c r="AL16" s="159">
        <f>SUM(H16:M16)/1000</f>
        <v>35366.743999999999</v>
      </c>
      <c r="AM16" s="159">
        <f>SUM(N16:S16)/1000</f>
        <v>48726.953000000001</v>
      </c>
      <c r="AN16" s="159">
        <f>SUM(AL16:AM16)</f>
        <v>84093.697</v>
      </c>
    </row>
    <row r="17" spans="1:46" hidden="1">
      <c r="A17" s="39">
        <v>1</v>
      </c>
      <c r="B17" s="80">
        <v>2</v>
      </c>
      <c r="C17" s="78"/>
      <c r="D17" s="58" t="str">
        <f>"2."&amp;B17</f>
        <v>2.2</v>
      </c>
      <c r="E17" s="56" t="s">
        <v>98</v>
      </c>
      <c r="F17" s="470" t="s">
        <v>94</v>
      </c>
      <c r="G17" s="211">
        <f t="shared" si="1"/>
        <v>2981448</v>
      </c>
      <c r="H17" s="100">
        <v>290260</v>
      </c>
      <c r="I17" s="100">
        <v>286143</v>
      </c>
      <c r="J17" s="100">
        <v>241437</v>
      </c>
      <c r="K17" s="100">
        <v>247331</v>
      </c>
      <c r="L17" s="100">
        <v>241564</v>
      </c>
      <c r="M17" s="100">
        <v>243724</v>
      </c>
      <c r="N17" s="100">
        <v>250626</v>
      </c>
      <c r="O17" s="100">
        <v>222857</v>
      </c>
      <c r="P17" s="100">
        <v>226329</v>
      </c>
      <c r="Q17" s="100">
        <v>259656</v>
      </c>
      <c r="R17" s="100">
        <v>236902</v>
      </c>
      <c r="S17" s="100">
        <v>234619</v>
      </c>
      <c r="T17" s="100"/>
      <c r="U17" s="100"/>
      <c r="V17" s="59">
        <f>SUM(W17:AH17)</f>
        <v>0</v>
      </c>
      <c r="W17" s="57"/>
      <c r="X17" s="57"/>
      <c r="Y17" s="57"/>
      <c r="Z17" s="57"/>
      <c r="AA17" s="57"/>
      <c r="AB17" s="57"/>
      <c r="AC17" s="57"/>
      <c r="AD17" s="57"/>
      <c r="AE17" s="57"/>
      <c r="AF17" s="57"/>
      <c r="AG17" s="57"/>
      <c r="AH17" s="57"/>
      <c r="AI17" s="101" t="str">
        <f>"2."&amp;AG17</f>
        <v>2.</v>
      </c>
      <c r="AJ17" s="161" t="s">
        <v>98</v>
      </c>
      <c r="AK17" s="158" t="s">
        <v>167</v>
      </c>
      <c r="AL17" s="159">
        <f>SUM(H17:M17)/1000</f>
        <v>1550.4590000000001</v>
      </c>
      <c r="AM17" s="159">
        <f>SUM(N17:S17)/1000</f>
        <v>1430.989</v>
      </c>
      <c r="AN17" s="159">
        <f>SUM(AL17:AM17)</f>
        <v>2981.4480000000003</v>
      </c>
    </row>
    <row r="18" spans="1:46" ht="27.75" hidden="1" customHeight="1">
      <c r="D18" s="53" t="s">
        <v>101</v>
      </c>
      <c r="E18" s="54" t="s">
        <v>112</v>
      </c>
      <c r="F18" s="470" t="s">
        <v>110</v>
      </c>
      <c r="G18" s="272">
        <f>AN18</f>
        <v>0.36824204423328843</v>
      </c>
      <c r="H18" s="66">
        <v>0.36137000000000002</v>
      </c>
      <c r="I18" s="66">
        <f>H18</f>
        <v>0.36137000000000002</v>
      </c>
      <c r="J18" s="66">
        <f>I18</f>
        <v>0.36137000000000002</v>
      </c>
      <c r="K18" s="66">
        <f>J18</f>
        <v>0.36137000000000002</v>
      </c>
      <c r="L18" s="66">
        <f>K18</f>
        <v>0.36137000000000002</v>
      </c>
      <c r="M18" s="66">
        <f>L18</f>
        <v>0.36137000000000002</v>
      </c>
      <c r="N18" s="66">
        <v>0.37330000000000002</v>
      </c>
      <c r="O18" s="66">
        <f t="shared" ref="O18:S18" si="6">N18</f>
        <v>0.37330000000000002</v>
      </c>
      <c r="P18" s="66">
        <f t="shared" si="6"/>
        <v>0.37330000000000002</v>
      </c>
      <c r="Q18" s="66">
        <f t="shared" si="6"/>
        <v>0.37330000000000002</v>
      </c>
      <c r="R18" s="66">
        <f t="shared" si="6"/>
        <v>0.37330000000000002</v>
      </c>
      <c r="S18" s="66">
        <f t="shared" si="6"/>
        <v>0.37330000000000002</v>
      </c>
      <c r="T18" s="66"/>
      <c r="U18" s="66"/>
      <c r="V18" s="65">
        <f>IF(V$74&gt;0,SUMPRODUCT(W18:AH18,W$74:AH$74)/V$74,)</f>
        <v>0</v>
      </c>
      <c r="W18" s="68">
        <f>'[35]3.1'!$L$21</f>
        <v>0.34747</v>
      </c>
      <c r="X18" s="68">
        <f>'[35]3.1'!$L$21</f>
        <v>0.34747</v>
      </c>
      <c r="Y18" s="68">
        <f>'[35]3.1'!$L$21</f>
        <v>0.34747</v>
      </c>
      <c r="Z18" s="68">
        <f>'[35]3.1'!$L$21</f>
        <v>0.34747</v>
      </c>
      <c r="AA18" s="68">
        <f>'[35]3.1'!$L$21</f>
        <v>0.34747</v>
      </c>
      <c r="AB18" s="68">
        <f>'[35]3.1'!$L$21</f>
        <v>0.34747</v>
      </c>
      <c r="AC18" s="68">
        <f>'[35]3.1'!$L$22</f>
        <v>0.36136993214854252</v>
      </c>
      <c r="AD18" s="68">
        <f>'[35]3.1'!$L$22</f>
        <v>0.36136993214854252</v>
      </c>
      <c r="AE18" s="68">
        <f>'[35]3.1'!$L$22</f>
        <v>0.36136993214854252</v>
      </c>
      <c r="AF18" s="68">
        <f>'[35]3.1'!$L$22</f>
        <v>0.36136993214854252</v>
      </c>
      <c r="AG18" s="68">
        <f>'[35]3.1'!$L$22</f>
        <v>0.36136993214854252</v>
      </c>
      <c r="AH18" s="68">
        <f>'[35]3.1'!$L$22</f>
        <v>0.36136993214854252</v>
      </c>
      <c r="AI18" s="53" t="s">
        <v>101</v>
      </c>
      <c r="AJ18" s="162" t="s">
        <v>112</v>
      </c>
      <c r="AK18" s="468" t="s">
        <v>110</v>
      </c>
      <c r="AL18" s="163">
        <f>H18</f>
        <v>0.36137000000000002</v>
      </c>
      <c r="AM18" s="163">
        <f>N18</f>
        <v>0.37330000000000002</v>
      </c>
      <c r="AN18" s="167">
        <f>(AL18*AL15+AM15*AM18)/AN15</f>
        <v>0.36824204423328843</v>
      </c>
    </row>
    <row r="19" spans="1:46" s="89" customFormat="1" ht="47.25" hidden="1" customHeight="1">
      <c r="D19" s="90" t="s">
        <v>71</v>
      </c>
      <c r="E19" s="114" t="s">
        <v>130</v>
      </c>
      <c r="F19" s="126" t="s">
        <v>117</v>
      </c>
      <c r="G19" s="213">
        <f ca="1">SUM(H19:S19)</f>
        <v>-5508140.4867100008</v>
      </c>
      <c r="H19" s="127">
        <f ca="1">(H12-H15)*H$18</f>
        <v>-125724.59807000034</v>
      </c>
      <c r="I19" s="127">
        <f t="shared" ref="I19:S19" ca="1" si="7">(I12-I15)*I18</f>
        <v>-281649.60978</v>
      </c>
      <c r="J19" s="127">
        <f t="shared" ca="1" si="7"/>
        <v>83058.00354000034</v>
      </c>
      <c r="K19" s="127">
        <f t="shared" ca="1" si="7"/>
        <v>-10224.241410000001</v>
      </c>
      <c r="L19" s="127">
        <f t="shared" ca="1" si="7"/>
        <v>4004.7023400003368</v>
      </c>
      <c r="M19" s="127">
        <f t="shared" ca="1" si="7"/>
        <v>-245922.76473000002</v>
      </c>
      <c r="N19" s="127">
        <f t="shared" ca="1" si="7"/>
        <v>-220445.59560000035</v>
      </c>
      <c r="O19" s="127">
        <f t="shared" ca="1" si="7"/>
        <v>131534.49480000001</v>
      </c>
      <c r="P19" s="127">
        <f t="shared" ca="1" si="7"/>
        <v>25739.034999999654</v>
      </c>
      <c r="Q19" s="127">
        <f t="shared" ca="1" si="7"/>
        <v>-71357.414900000003</v>
      </c>
      <c r="R19" s="127">
        <f t="shared" ca="1" si="7"/>
        <v>25482.5779</v>
      </c>
      <c r="S19" s="127">
        <f t="shared" ca="1" si="7"/>
        <v>-4822635.0758000007</v>
      </c>
      <c r="T19" s="127"/>
      <c r="U19" s="127"/>
      <c r="V19" s="91">
        <f>SUM(W19:AH19)</f>
        <v>0</v>
      </c>
      <c r="W19" s="92"/>
      <c r="X19" s="92"/>
      <c r="Y19" s="92"/>
      <c r="Z19" s="92"/>
      <c r="AA19" s="92"/>
      <c r="AB19" s="92"/>
      <c r="AC19" s="92"/>
      <c r="AD19" s="92"/>
      <c r="AE19" s="92"/>
      <c r="AF19" s="92"/>
      <c r="AG19" s="92"/>
      <c r="AH19" s="92"/>
      <c r="AI19" s="90" t="s">
        <v>71</v>
      </c>
      <c r="AJ19" s="164" t="s">
        <v>130</v>
      </c>
      <c r="AK19" s="35" t="s">
        <v>34</v>
      </c>
      <c r="AL19" s="159">
        <f>SUM(AL20:AL21)</f>
        <v>-576.45850810999957</v>
      </c>
      <c r="AM19" s="159">
        <f>SUM(AM20:AM21)</f>
        <v>-4931.6819786000015</v>
      </c>
      <c r="AN19" s="159">
        <f>SUM(AN20:AN21)</f>
        <v>-5508.1404867100009</v>
      </c>
    </row>
    <row r="20" spans="1:46" s="89" customFormat="1" hidden="1">
      <c r="D20" s="90"/>
      <c r="E20" s="131" t="s">
        <v>96</v>
      </c>
      <c r="F20" s="109" t="s">
        <v>117</v>
      </c>
      <c r="G20" s="222">
        <f>SUM(H20:S20)</f>
        <v>-5501401.4299500007</v>
      </c>
      <c r="H20" s="480">
        <f>(H13-H16)*H$18</f>
        <v>-70175.524410000347</v>
      </c>
      <c r="I20" s="480">
        <f t="shared" ref="I20:AH21" si="8">(I13-I16)*I$18</f>
        <v>-294059.41695000004</v>
      </c>
      <c r="J20" s="480">
        <f t="shared" si="8"/>
        <v>54081.18872000034</v>
      </c>
      <c r="K20" s="480">
        <f t="shared" si="8"/>
        <v>-12668.54809</v>
      </c>
      <c r="L20" s="480">
        <f t="shared" si="8"/>
        <v>1655.0746000003367</v>
      </c>
      <c r="M20" s="480">
        <f t="shared" si="8"/>
        <v>-238405.18462000001</v>
      </c>
      <c r="N20" s="480">
        <f t="shared" si="8"/>
        <v>-212234.86210000035</v>
      </c>
      <c r="O20" s="480">
        <f t="shared" si="8"/>
        <v>119527.3003</v>
      </c>
      <c r="P20" s="480">
        <f t="shared" si="8"/>
        <v>27699.606599999654</v>
      </c>
      <c r="Q20" s="480">
        <f t="shared" si="8"/>
        <v>-64243.810100000002</v>
      </c>
      <c r="R20" s="480">
        <f t="shared" si="8"/>
        <v>19619.901400000002</v>
      </c>
      <c r="S20" s="480">
        <f t="shared" si="8"/>
        <v>-4832197.1553000007</v>
      </c>
      <c r="T20" s="480"/>
      <c r="U20" s="480"/>
      <c r="V20" s="480">
        <f t="shared" si="8"/>
        <v>0</v>
      </c>
      <c r="W20" s="480">
        <f t="shared" si="8"/>
        <v>0</v>
      </c>
      <c r="X20" s="480">
        <f t="shared" si="8"/>
        <v>0</v>
      </c>
      <c r="Y20" s="480">
        <f t="shared" si="8"/>
        <v>0</v>
      </c>
      <c r="Z20" s="480">
        <f t="shared" si="8"/>
        <v>0</v>
      </c>
      <c r="AA20" s="480">
        <f t="shared" si="8"/>
        <v>0</v>
      </c>
      <c r="AB20" s="480">
        <f t="shared" si="8"/>
        <v>0</v>
      </c>
      <c r="AC20" s="480">
        <f t="shared" si="8"/>
        <v>0</v>
      </c>
      <c r="AD20" s="480">
        <f t="shared" si="8"/>
        <v>0</v>
      </c>
      <c r="AE20" s="480">
        <f t="shared" si="8"/>
        <v>0</v>
      </c>
      <c r="AF20" s="480">
        <f t="shared" si="8"/>
        <v>0</v>
      </c>
      <c r="AG20" s="480">
        <f t="shared" si="8"/>
        <v>0</v>
      </c>
      <c r="AH20" s="480">
        <f t="shared" si="8"/>
        <v>0</v>
      </c>
      <c r="AI20" s="90"/>
      <c r="AJ20" s="165" t="s">
        <v>96</v>
      </c>
      <c r="AK20" s="35" t="s">
        <v>34</v>
      </c>
      <c r="AL20" s="166">
        <f>(AL13-AL16)*AL$18</f>
        <v>-559.57241074999956</v>
      </c>
      <c r="AM20" s="166">
        <f>(AM13-AM16)*AM$18</f>
        <v>-4941.8290192000013</v>
      </c>
      <c r="AN20" s="159">
        <f>SUM(AL20:AM20)</f>
        <v>-5501.4014299500013</v>
      </c>
    </row>
    <row r="21" spans="1:46" s="89" customFormat="1" hidden="1">
      <c r="D21" s="90"/>
      <c r="E21" s="131" t="s">
        <v>98</v>
      </c>
      <c r="F21" s="109" t="s">
        <v>117</v>
      </c>
      <c r="G21" s="222">
        <f>SUM(H21:S21)</f>
        <v>-6739.0567600000104</v>
      </c>
      <c r="H21" s="480">
        <f>(H14-H17)*H$18</f>
        <v>-55549.073660000002</v>
      </c>
      <c r="I21" s="480">
        <f t="shared" si="8"/>
        <v>12409.80717</v>
      </c>
      <c r="J21" s="480">
        <f t="shared" si="8"/>
        <v>28976.814820000003</v>
      </c>
      <c r="K21" s="480">
        <f t="shared" si="8"/>
        <v>2444.3066800000001</v>
      </c>
      <c r="L21" s="480">
        <f t="shared" si="8"/>
        <v>2349.6277400000004</v>
      </c>
      <c r="M21" s="480">
        <f t="shared" si="8"/>
        <v>-7517.5801100000008</v>
      </c>
      <c r="N21" s="480">
        <f t="shared" si="8"/>
        <v>-8210.7335000000003</v>
      </c>
      <c r="O21" s="480">
        <f t="shared" si="8"/>
        <v>12007.194500000001</v>
      </c>
      <c r="P21" s="480">
        <f t="shared" si="8"/>
        <v>-1960.5716000000002</v>
      </c>
      <c r="Q21" s="480">
        <f t="shared" si="8"/>
        <v>-7113.6048000000001</v>
      </c>
      <c r="R21" s="480">
        <f t="shared" si="8"/>
        <v>5862.6765000000005</v>
      </c>
      <c r="S21" s="480">
        <f t="shared" si="8"/>
        <v>9562.0794999999889</v>
      </c>
      <c r="T21" s="480"/>
      <c r="U21" s="480"/>
      <c r="V21" s="480">
        <f t="shared" si="8"/>
        <v>0</v>
      </c>
      <c r="W21" s="480">
        <f t="shared" si="8"/>
        <v>0</v>
      </c>
      <c r="X21" s="480">
        <f t="shared" si="8"/>
        <v>0</v>
      </c>
      <c r="Y21" s="480">
        <f t="shared" si="8"/>
        <v>0</v>
      </c>
      <c r="Z21" s="480">
        <f t="shared" si="8"/>
        <v>0</v>
      </c>
      <c r="AA21" s="480">
        <f t="shared" si="8"/>
        <v>0</v>
      </c>
      <c r="AB21" s="480">
        <f t="shared" si="8"/>
        <v>0</v>
      </c>
      <c r="AC21" s="480">
        <f t="shared" si="8"/>
        <v>0</v>
      </c>
      <c r="AD21" s="480">
        <f t="shared" si="8"/>
        <v>0</v>
      </c>
      <c r="AE21" s="480">
        <f t="shared" si="8"/>
        <v>0</v>
      </c>
      <c r="AF21" s="480">
        <f t="shared" si="8"/>
        <v>0</v>
      </c>
      <c r="AG21" s="480">
        <f t="shared" si="8"/>
        <v>0</v>
      </c>
      <c r="AH21" s="480">
        <f t="shared" si="8"/>
        <v>0</v>
      </c>
      <c r="AI21" s="90"/>
      <c r="AJ21" s="165" t="s">
        <v>98</v>
      </c>
      <c r="AK21" s="35" t="s">
        <v>34</v>
      </c>
      <c r="AL21" s="166">
        <f>(AL14-AL17)*AL$18</f>
        <v>-16.886097360000026</v>
      </c>
      <c r="AM21" s="166">
        <f>(AM14-AM17)*AM$18</f>
        <v>10.147040600000008</v>
      </c>
      <c r="AN21" s="159">
        <f>SUM(AL21:AM21)</f>
        <v>-6.7390567600000182</v>
      </c>
    </row>
    <row r="22" spans="1:46">
      <c r="D22" s="53"/>
      <c r="E22" s="85" t="s">
        <v>132</v>
      </c>
      <c r="F22" s="472"/>
      <c r="G22" s="472"/>
      <c r="H22" s="472"/>
      <c r="I22" s="472"/>
      <c r="J22" s="472"/>
      <c r="K22" s="472"/>
      <c r="L22" s="472"/>
      <c r="M22" s="472"/>
      <c r="N22" s="472"/>
      <c r="O22" s="472"/>
      <c r="P22" s="472"/>
      <c r="Q22" s="472"/>
      <c r="R22" s="472"/>
      <c r="S22" s="472"/>
      <c r="T22" s="472"/>
      <c r="U22" s="472"/>
      <c r="V22" s="82"/>
      <c r="W22" s="84"/>
      <c r="X22" s="84"/>
      <c r="Y22" s="84"/>
      <c r="Z22" s="84"/>
      <c r="AA22" s="84"/>
      <c r="AB22" s="84"/>
      <c r="AC22" s="84"/>
      <c r="AD22" s="84"/>
      <c r="AE22" s="84"/>
      <c r="AF22" s="84"/>
      <c r="AG22" s="84"/>
      <c r="AH22" s="84"/>
      <c r="AI22" s="150"/>
      <c r="AJ22" s="175"/>
      <c r="AK22" s="175"/>
      <c r="AL22" s="14" t="s">
        <v>204</v>
      </c>
      <c r="AM22" s="14" t="s">
        <v>205</v>
      </c>
      <c r="AN22" s="280" t="s">
        <v>79</v>
      </c>
    </row>
    <row r="23" spans="1:46" ht="48" customHeight="1">
      <c r="D23" s="53" t="s">
        <v>138</v>
      </c>
      <c r="E23" s="54" t="s">
        <v>133</v>
      </c>
      <c r="F23" s="470" t="s">
        <v>94</v>
      </c>
      <c r="G23" s="273">
        <f>SUM(H23:S23)</f>
        <v>93349700</v>
      </c>
      <c r="H23" s="57">
        <f>SUM(H24:H27)</f>
        <v>9675700</v>
      </c>
      <c r="I23" s="57">
        <f t="shared" ref="I23:S23" si="9">SUM(I24:I27)</f>
        <v>9149799.9999999981</v>
      </c>
      <c r="J23" s="57">
        <f t="shared" si="9"/>
        <v>8412600</v>
      </c>
      <c r="K23" s="57">
        <f t="shared" si="9"/>
        <v>6684500.0000000019</v>
      </c>
      <c r="L23" s="57">
        <f t="shared" si="9"/>
        <v>5335299.9999999991</v>
      </c>
      <c r="M23" s="57">
        <f t="shared" si="9"/>
        <v>5588700</v>
      </c>
      <c r="N23" s="57">
        <f>SUM(N24:N27)</f>
        <v>8266000.0000000009</v>
      </c>
      <c r="O23" s="57">
        <f t="shared" si="9"/>
        <v>7601699.9999999991</v>
      </c>
      <c r="P23" s="57">
        <f t="shared" si="9"/>
        <v>5876500</v>
      </c>
      <c r="Q23" s="57">
        <f t="shared" si="9"/>
        <v>8151299.9999999981</v>
      </c>
      <c r="R23" s="57">
        <f t="shared" si="9"/>
        <v>8890399.9999999981</v>
      </c>
      <c r="S23" s="57">
        <f t="shared" si="9"/>
        <v>9717199.9999999981</v>
      </c>
      <c r="T23" s="104"/>
      <c r="U23" s="104"/>
      <c r="V23" s="82"/>
      <c r="W23" s="84"/>
      <c r="X23" s="84"/>
      <c r="Y23" s="84"/>
      <c r="Z23" s="84"/>
      <c r="AA23" s="84"/>
      <c r="AB23" s="84"/>
      <c r="AC23" s="84"/>
      <c r="AD23" s="84"/>
      <c r="AE23" s="84"/>
      <c r="AF23" s="84"/>
      <c r="AG23" s="84"/>
      <c r="AH23" s="84"/>
      <c r="AI23" s="150"/>
      <c r="AJ23" s="54" t="s">
        <v>133</v>
      </c>
      <c r="AK23" s="158" t="s">
        <v>167</v>
      </c>
      <c r="AL23" s="275">
        <f>SUM(AL24:AL26)</f>
        <v>44846.6</v>
      </c>
      <c r="AM23" s="275">
        <f>SUM(AM24:AM26)</f>
        <v>48503.1</v>
      </c>
      <c r="AN23" s="275">
        <f>SUM(AN24:AN26)</f>
        <v>93349.700000000012</v>
      </c>
      <c r="AP23" s="233">
        <f>SUM(AP24:AP26)</f>
        <v>42205.500000000007</v>
      </c>
      <c r="AQ23" s="233">
        <f>SUM(AQ24:AQ26)</f>
        <v>43996.5</v>
      </c>
      <c r="AS23" s="233"/>
      <c r="AT23" s="233"/>
    </row>
    <row r="24" spans="1:46">
      <c r="D24" s="53"/>
      <c r="E24" s="557" t="s">
        <v>17</v>
      </c>
      <c r="F24" s="559" t="s">
        <v>94</v>
      </c>
      <c r="G24" s="563">
        <f>SUM(H24:S24)</f>
        <v>90390514.50999999</v>
      </c>
      <c r="H24" s="553">
        <v>9368980.3100000005</v>
      </c>
      <c r="I24" s="553">
        <v>8859751.339999998</v>
      </c>
      <c r="J24" s="553">
        <v>8145920.5799999991</v>
      </c>
      <c r="K24" s="553">
        <v>6472601.3500000015</v>
      </c>
      <c r="L24" s="553">
        <v>5166170.9899999993</v>
      </c>
      <c r="M24" s="553">
        <v>5411538.21</v>
      </c>
      <c r="N24" s="553">
        <v>8003967.8000000007</v>
      </c>
      <c r="O24" s="553">
        <v>7360726.1099999994</v>
      </c>
      <c r="P24" s="553">
        <v>5690214.9500000002</v>
      </c>
      <c r="Q24" s="553">
        <v>7892903.7899999982</v>
      </c>
      <c r="R24" s="553">
        <v>8608574.3199999984</v>
      </c>
      <c r="S24" s="553">
        <v>9409164.7599999979</v>
      </c>
      <c r="T24" s="104"/>
      <c r="U24" s="104"/>
      <c r="V24" s="82"/>
      <c r="W24" s="84"/>
      <c r="X24" s="84"/>
      <c r="Y24" s="84"/>
      <c r="Z24" s="84"/>
      <c r="AA24" s="84"/>
      <c r="AB24" s="84"/>
      <c r="AC24" s="84"/>
      <c r="AD24" s="84"/>
      <c r="AE24" s="84"/>
      <c r="AF24" s="84"/>
      <c r="AG24" s="84"/>
      <c r="AH24" s="84"/>
      <c r="AI24" s="150"/>
      <c r="AJ24" s="580" t="s">
        <v>208</v>
      </c>
      <c r="AK24" s="158" t="s">
        <v>167</v>
      </c>
      <c r="AL24" s="574">
        <f>(H24+I24+J24+K24+L24+M24)/1000</f>
        <v>43424.962780000002</v>
      </c>
      <c r="AM24" s="574">
        <f>(N24+O24+P24+Q24+R24+S24)/1000</f>
        <v>46965.551729999999</v>
      </c>
      <c r="AN24" s="568">
        <f>SUM(AL24:AM25)</f>
        <v>90390.514510000008</v>
      </c>
      <c r="AP24" s="233">
        <v>31378.348000000002</v>
      </c>
      <c r="AQ24" s="233">
        <v>32748.766</v>
      </c>
      <c r="AS24" s="234"/>
      <c r="AT24" s="233"/>
    </row>
    <row r="25" spans="1:46">
      <c r="D25" s="53"/>
      <c r="E25" s="558"/>
      <c r="F25" s="560"/>
      <c r="G25" s="564"/>
      <c r="H25" s="554"/>
      <c r="I25" s="554"/>
      <c r="J25" s="554"/>
      <c r="K25" s="554"/>
      <c r="L25" s="554"/>
      <c r="M25" s="554"/>
      <c r="N25" s="554"/>
      <c r="O25" s="554"/>
      <c r="P25" s="554"/>
      <c r="Q25" s="554"/>
      <c r="R25" s="554"/>
      <c r="S25" s="554"/>
      <c r="T25" s="104"/>
      <c r="U25" s="104"/>
      <c r="V25" s="82"/>
      <c r="W25" s="84"/>
      <c r="X25" s="84"/>
      <c r="Y25" s="84"/>
      <c r="Z25" s="84"/>
      <c r="AA25" s="84"/>
      <c r="AB25" s="84"/>
      <c r="AC25" s="84"/>
      <c r="AD25" s="84"/>
      <c r="AE25" s="84"/>
      <c r="AF25" s="84"/>
      <c r="AG25" s="84"/>
      <c r="AH25" s="84"/>
      <c r="AI25" s="150"/>
      <c r="AJ25" s="581"/>
      <c r="AK25" s="158" t="s">
        <v>167</v>
      </c>
      <c r="AL25" s="575"/>
      <c r="AM25" s="575"/>
      <c r="AN25" s="569"/>
      <c r="AP25" s="234">
        <v>9447.3140000000003</v>
      </c>
      <c r="AQ25" s="234">
        <v>9802.64</v>
      </c>
      <c r="AS25" s="233"/>
      <c r="AT25" s="233"/>
    </row>
    <row r="26" spans="1:46">
      <c r="D26" s="53"/>
      <c r="E26" s="471" t="s">
        <v>134</v>
      </c>
      <c r="F26" s="470" t="s">
        <v>94</v>
      </c>
      <c r="G26" s="273">
        <f>SUM(H26:S26)</f>
        <v>2959185.4899999998</v>
      </c>
      <c r="H26" s="264">
        <v>306719.69</v>
      </c>
      <c r="I26" s="264">
        <v>290048.65999999997</v>
      </c>
      <c r="J26" s="274">
        <v>266679.41999999993</v>
      </c>
      <c r="K26" s="278">
        <v>211898.65000000005</v>
      </c>
      <c r="L26" s="264">
        <v>169129.00999999995</v>
      </c>
      <c r="M26" s="264">
        <v>177161.79</v>
      </c>
      <c r="N26" s="264">
        <v>262032.19999999998</v>
      </c>
      <c r="O26" s="274">
        <v>240973.88999999996</v>
      </c>
      <c r="P26" s="274">
        <v>186285.05</v>
      </c>
      <c r="Q26" s="264">
        <v>258396.20999999993</v>
      </c>
      <c r="R26" s="264">
        <v>281825.67999999993</v>
      </c>
      <c r="S26" s="264">
        <v>308035.23999999987</v>
      </c>
      <c r="T26" s="104"/>
      <c r="U26" s="104"/>
      <c r="V26" s="82"/>
      <c r="W26" s="84"/>
      <c r="X26" s="84"/>
      <c r="Y26" s="84"/>
      <c r="Z26" s="84"/>
      <c r="AA26" s="84"/>
      <c r="AB26" s="84"/>
      <c r="AC26" s="84"/>
      <c r="AD26" s="84"/>
      <c r="AE26" s="84"/>
      <c r="AF26" s="84"/>
      <c r="AG26" s="84"/>
      <c r="AH26" s="84"/>
      <c r="AI26" s="150"/>
      <c r="AJ26" s="471" t="s">
        <v>134</v>
      </c>
      <c r="AK26" s="158" t="s">
        <v>167</v>
      </c>
      <c r="AL26" s="275">
        <f>(H26+I26+J26+K26+L26+M26)/1000</f>
        <v>1421.6372200000001</v>
      </c>
      <c r="AM26" s="276">
        <f>(N26+O26+P26+Q26+R26+S26)/1000</f>
        <v>1537.5482699999995</v>
      </c>
      <c r="AN26" s="277">
        <f>SUM(AL26:AM26)</f>
        <v>2959.1854899999998</v>
      </c>
      <c r="AP26" s="39">
        <v>1379.838</v>
      </c>
      <c r="AQ26" s="39">
        <v>1445.0940000000001</v>
      </c>
      <c r="AS26" s="233"/>
      <c r="AT26" s="233"/>
    </row>
    <row r="27" spans="1:46" ht="36" customHeight="1">
      <c r="D27" s="53"/>
      <c r="E27" s="471" t="s">
        <v>135</v>
      </c>
      <c r="F27" s="470" t="s">
        <v>94</v>
      </c>
      <c r="G27" s="273">
        <f>SUM(H27:S27)</f>
        <v>0</v>
      </c>
      <c r="H27" s="57"/>
      <c r="I27" s="57"/>
      <c r="J27" s="57"/>
      <c r="K27" s="57"/>
      <c r="L27" s="57"/>
      <c r="M27" s="57"/>
      <c r="N27" s="57"/>
      <c r="O27" s="57"/>
      <c r="P27" s="57"/>
      <c r="Q27" s="57"/>
      <c r="R27" s="57"/>
      <c r="S27" s="57"/>
      <c r="T27" s="104"/>
      <c r="U27" s="104"/>
      <c r="V27" s="82"/>
      <c r="W27" s="84"/>
      <c r="X27" s="84"/>
      <c r="Y27" s="84"/>
      <c r="Z27" s="84"/>
      <c r="AA27" s="84"/>
      <c r="AB27" s="84"/>
      <c r="AC27" s="84"/>
      <c r="AD27" s="84"/>
      <c r="AE27" s="84"/>
      <c r="AF27" s="84"/>
      <c r="AG27" s="84"/>
      <c r="AH27" s="84"/>
      <c r="AI27" s="150"/>
      <c r="AJ27" s="54" t="s">
        <v>207</v>
      </c>
      <c r="AK27" s="470" t="s">
        <v>110</v>
      </c>
      <c r="AL27" s="142"/>
      <c r="AM27" s="143"/>
    </row>
    <row r="28" spans="1:46" ht="31.5" customHeight="1">
      <c r="D28" s="53" t="s">
        <v>108</v>
      </c>
      <c r="E28" s="54" t="s">
        <v>140</v>
      </c>
      <c r="F28" s="470" t="s">
        <v>94</v>
      </c>
      <c r="G28" s="484">
        <f>SUM(G29:G32)</f>
        <v>72051575</v>
      </c>
      <c r="H28" s="95">
        <f>SUM(H29:H31)</f>
        <v>7139211</v>
      </c>
      <c r="I28" s="95">
        <f t="shared" ref="I28:R28" si="10">SUM(I29:I31)</f>
        <v>4924349.9999999991</v>
      </c>
      <c r="J28" s="95">
        <f t="shared" si="10"/>
        <v>7238836</v>
      </c>
      <c r="K28" s="95">
        <f t="shared" si="10"/>
        <v>6247209</v>
      </c>
      <c r="L28" s="95">
        <f t="shared" si="10"/>
        <v>2099624</v>
      </c>
      <c r="M28" s="95">
        <f t="shared" si="10"/>
        <v>4765197</v>
      </c>
      <c r="N28" s="95">
        <f t="shared" si="10"/>
        <v>5193465.0000000009</v>
      </c>
      <c r="O28" s="95">
        <f t="shared" si="10"/>
        <v>4841282.0000000009</v>
      </c>
      <c r="P28" s="95">
        <f t="shared" si="10"/>
        <v>10811243</v>
      </c>
      <c r="Q28" s="95">
        <f t="shared" si="10"/>
        <v>6725972</v>
      </c>
      <c r="R28" s="95">
        <f t="shared" si="10"/>
        <v>7987752</v>
      </c>
      <c r="S28" s="95">
        <f>SUM(S29:S31)</f>
        <v>4077434</v>
      </c>
      <c r="T28" s="198"/>
      <c r="U28" s="198"/>
      <c r="V28" s="65"/>
      <c r="W28" s="68"/>
      <c r="X28" s="68"/>
      <c r="Y28" s="68"/>
      <c r="Z28" s="68"/>
      <c r="AA28" s="68"/>
      <c r="AB28" s="68"/>
      <c r="AC28" s="68"/>
      <c r="AD28" s="68"/>
      <c r="AE28" s="68"/>
      <c r="AF28" s="68"/>
      <c r="AG28" s="68"/>
      <c r="AH28" s="68"/>
      <c r="AI28" s="148"/>
      <c r="AJ28" s="54" t="s">
        <v>140</v>
      </c>
      <c r="AK28" s="158" t="s">
        <v>167</v>
      </c>
      <c r="AL28" s="159">
        <f>SUM(AL29:AL31)</f>
        <v>32414.427</v>
      </c>
      <c r="AM28" s="159">
        <f>SUM(AM29:AM31)</f>
        <v>39637.148000000001</v>
      </c>
      <c r="AN28" s="159">
        <f>SUM(AN29:AN31)</f>
        <v>72051.574999999997</v>
      </c>
    </row>
    <row r="29" spans="1:46">
      <c r="D29" s="53"/>
      <c r="E29" s="557" t="s">
        <v>17</v>
      </c>
      <c r="F29" s="470" t="s">
        <v>94</v>
      </c>
      <c r="G29" s="563">
        <f>SUM(H29:S30)</f>
        <v>65813367</v>
      </c>
      <c r="H29" s="578">
        <v>7109179</v>
      </c>
      <c r="I29" s="578">
        <v>4892165.9999999991</v>
      </c>
      <c r="J29" s="578">
        <v>7208408</v>
      </c>
      <c r="K29" s="578">
        <v>5333241</v>
      </c>
      <c r="L29" s="602">
        <f>3394896-458910</f>
        <v>2935986</v>
      </c>
      <c r="M29" s="602">
        <f>10452922-5723970</f>
        <v>4728952</v>
      </c>
      <c r="N29" s="578">
        <v>5161023.0000000009</v>
      </c>
      <c r="O29" s="578">
        <v>4833907.0000000009</v>
      </c>
      <c r="P29" s="578">
        <v>4917862.9999999991</v>
      </c>
      <c r="Q29" s="578">
        <v>6689452</v>
      </c>
      <c r="R29" s="578">
        <v>7971979</v>
      </c>
      <c r="S29" s="578">
        <v>4031211</v>
      </c>
      <c r="T29" s="57"/>
      <c r="U29" s="57"/>
      <c r="V29" s="65"/>
      <c r="W29" s="68"/>
      <c r="X29" s="68"/>
      <c r="Y29" s="68"/>
      <c r="Z29" s="68"/>
      <c r="AA29" s="68"/>
      <c r="AB29" s="68"/>
      <c r="AC29" s="68"/>
      <c r="AD29" s="68"/>
      <c r="AE29" s="68"/>
      <c r="AF29" s="68"/>
      <c r="AG29" s="68"/>
      <c r="AH29" s="68"/>
      <c r="AI29" s="148"/>
      <c r="AJ29" s="582" t="s">
        <v>208</v>
      </c>
      <c r="AK29" s="584" t="s">
        <v>167</v>
      </c>
      <c r="AL29" s="570">
        <f>(H29+I29+J29+K29+L29+M29)/1000</f>
        <v>32207.932000000001</v>
      </c>
      <c r="AM29" s="570">
        <f>(N29+O29+P29+Q29+R29+S29)/1000</f>
        <v>33605.434999999998</v>
      </c>
      <c r="AN29" s="570">
        <f>SUM(AL29:AM30)</f>
        <v>65813.366999999998</v>
      </c>
    </row>
    <row r="30" spans="1:46">
      <c r="D30" s="53"/>
      <c r="E30" s="558"/>
      <c r="F30" s="470" t="s">
        <v>94</v>
      </c>
      <c r="G30" s="564"/>
      <c r="H30" s="579"/>
      <c r="I30" s="579"/>
      <c r="J30" s="579"/>
      <c r="K30" s="579"/>
      <c r="L30" s="603"/>
      <c r="M30" s="603"/>
      <c r="N30" s="579"/>
      <c r="O30" s="579"/>
      <c r="P30" s="579"/>
      <c r="Q30" s="579"/>
      <c r="R30" s="579"/>
      <c r="S30" s="579"/>
      <c r="T30" s="57"/>
      <c r="U30" s="57"/>
      <c r="V30" s="65"/>
      <c r="W30" s="68"/>
      <c r="X30" s="68"/>
      <c r="Y30" s="68"/>
      <c r="Z30" s="68"/>
      <c r="AA30" s="68"/>
      <c r="AB30" s="68"/>
      <c r="AC30" s="68"/>
      <c r="AD30" s="68"/>
      <c r="AE30" s="68"/>
      <c r="AF30" s="68"/>
      <c r="AG30" s="68"/>
      <c r="AH30" s="68"/>
      <c r="AI30" s="148"/>
      <c r="AJ30" s="583"/>
      <c r="AK30" s="585"/>
      <c r="AL30" s="571"/>
      <c r="AM30" s="571"/>
      <c r="AN30" s="571"/>
    </row>
    <row r="31" spans="1:46">
      <c r="D31" s="53"/>
      <c r="E31" s="53" t="s">
        <v>134</v>
      </c>
      <c r="F31" s="470" t="s">
        <v>94</v>
      </c>
      <c r="G31" s="55">
        <f>SUM(H31:S31)</f>
        <v>6238208</v>
      </c>
      <c r="H31" s="264">
        <v>30032</v>
      </c>
      <c r="I31" s="264">
        <v>32183.999999999996</v>
      </c>
      <c r="J31" s="264">
        <v>30428</v>
      </c>
      <c r="K31" s="264">
        <v>913968</v>
      </c>
      <c r="L31" s="264">
        <v>-836362</v>
      </c>
      <c r="M31" s="264">
        <v>36245</v>
      </c>
      <c r="N31" s="264">
        <v>32442</v>
      </c>
      <c r="O31" s="264">
        <v>7375</v>
      </c>
      <c r="P31" s="264">
        <v>5893380</v>
      </c>
      <c r="Q31" s="264">
        <v>36520</v>
      </c>
      <c r="R31" s="264">
        <v>15773</v>
      </c>
      <c r="S31" s="264">
        <v>46223</v>
      </c>
      <c r="T31" s="135"/>
      <c r="U31" s="135"/>
      <c r="V31" s="65"/>
      <c r="W31" s="68"/>
      <c r="X31" s="68"/>
      <c r="Y31" s="68"/>
      <c r="Z31" s="68"/>
      <c r="AA31" s="68"/>
      <c r="AB31" s="68"/>
      <c r="AC31" s="68"/>
      <c r="AD31" s="68"/>
      <c r="AE31" s="68"/>
      <c r="AF31" s="68"/>
      <c r="AG31" s="68"/>
      <c r="AH31" s="68"/>
      <c r="AI31" s="148"/>
      <c r="AJ31" s="53" t="s">
        <v>134</v>
      </c>
      <c r="AK31" s="158" t="s">
        <v>167</v>
      </c>
      <c r="AL31" s="281">
        <f>(H31+I31+J31+K31+L31+M31)/1000</f>
        <v>206.495</v>
      </c>
      <c r="AM31" s="281">
        <f>(N31+O31+P31+Q31+R31+S31)/1000</f>
        <v>6031.7129999999997</v>
      </c>
      <c r="AN31" s="281">
        <f>SUM(AL31:AM31)</f>
        <v>6238.2079999999996</v>
      </c>
    </row>
    <row r="32" spans="1:46">
      <c r="D32" s="53"/>
      <c r="E32" s="53" t="s">
        <v>135</v>
      </c>
      <c r="F32" s="470" t="s">
        <v>94</v>
      </c>
      <c r="G32" s="55">
        <f>SUM(H32:S32)</f>
        <v>0</v>
      </c>
      <c r="H32" s="57"/>
      <c r="I32" s="57"/>
      <c r="J32" s="57"/>
      <c r="K32" s="57"/>
      <c r="L32" s="57"/>
      <c r="M32" s="57"/>
      <c r="N32" s="57"/>
      <c r="O32" s="57"/>
      <c r="P32" s="57"/>
      <c r="Q32" s="57"/>
      <c r="R32" s="57"/>
      <c r="S32" s="57"/>
      <c r="T32" s="57"/>
      <c r="U32" s="57"/>
      <c r="V32" s="65"/>
      <c r="W32" s="68"/>
      <c r="X32" s="68"/>
      <c r="Y32" s="68"/>
      <c r="Z32" s="68"/>
      <c r="AA32" s="68"/>
      <c r="AB32" s="68"/>
      <c r="AC32" s="68"/>
      <c r="AD32" s="68"/>
      <c r="AE32" s="68"/>
      <c r="AF32" s="68"/>
      <c r="AG32" s="68"/>
      <c r="AH32" s="68"/>
      <c r="AI32" s="148"/>
      <c r="AJ32" s="53" t="s">
        <v>209</v>
      </c>
      <c r="AK32" s="158" t="s">
        <v>167</v>
      </c>
      <c r="AL32" s="170"/>
      <c r="AM32" s="170"/>
      <c r="AN32" s="170"/>
    </row>
    <row r="33" spans="4:48" ht="28.5" customHeight="1">
      <c r="D33" s="53" t="s">
        <v>113</v>
      </c>
      <c r="E33" s="54" t="s">
        <v>143</v>
      </c>
      <c r="F33" s="472"/>
      <c r="G33" s="83"/>
      <c r="H33" s="94"/>
      <c r="I33" s="94"/>
      <c r="J33" s="94"/>
      <c r="K33" s="94"/>
      <c r="L33" s="94"/>
      <c r="M33" s="94"/>
      <c r="N33" s="94"/>
      <c r="O33" s="94"/>
      <c r="P33" s="94"/>
      <c r="Q33" s="94"/>
      <c r="R33" s="94"/>
      <c r="S33" s="94"/>
      <c r="T33" s="199"/>
      <c r="U33" s="199"/>
      <c r="V33" s="82"/>
      <c r="W33" s="84"/>
      <c r="X33" s="84"/>
      <c r="Y33" s="84"/>
      <c r="Z33" s="84"/>
      <c r="AA33" s="84"/>
      <c r="AB33" s="84"/>
      <c r="AC33" s="84"/>
      <c r="AD33" s="84"/>
      <c r="AE33" s="84"/>
      <c r="AF33" s="84"/>
      <c r="AG33" s="84"/>
      <c r="AH33" s="84"/>
      <c r="AI33" s="150"/>
      <c r="AJ33" s="586" t="s">
        <v>208</v>
      </c>
      <c r="AK33" s="588" t="s">
        <v>34</v>
      </c>
      <c r="AL33" s="572" t="e">
        <f>(AL24-AL29)*#REF!</f>
        <v>#REF!</v>
      </c>
      <c r="AM33" s="572" t="e">
        <f>(AM24-AM29)*#REF!</f>
        <v>#REF!</v>
      </c>
      <c r="AN33" s="570" t="e">
        <f>SUM(AL33:AM34)</f>
        <v>#REF!</v>
      </c>
    </row>
    <row r="34" spans="4:48">
      <c r="D34" s="53"/>
      <c r="E34" s="557" t="s">
        <v>17</v>
      </c>
      <c r="F34" s="472"/>
      <c r="G34" s="83"/>
      <c r="H34" s="600">
        <v>0.36127999999999999</v>
      </c>
      <c r="I34" s="600">
        <f>H34</f>
        <v>0.36127999999999999</v>
      </c>
      <c r="J34" s="600">
        <f t="shared" ref="J34:M34" si="11">I34</f>
        <v>0.36127999999999999</v>
      </c>
      <c r="K34" s="600">
        <f t="shared" si="11"/>
        <v>0.36127999999999999</v>
      </c>
      <c r="L34" s="600">
        <f t="shared" si="11"/>
        <v>0.36127999999999999</v>
      </c>
      <c r="M34" s="600">
        <f t="shared" si="11"/>
        <v>0.36127999999999999</v>
      </c>
      <c r="N34" s="600">
        <v>0.59524999999999995</v>
      </c>
      <c r="O34" s="600">
        <f>N34</f>
        <v>0.59524999999999995</v>
      </c>
      <c r="P34" s="600">
        <f>O34</f>
        <v>0.59524999999999995</v>
      </c>
      <c r="Q34" s="600">
        <f>P34</f>
        <v>0.59524999999999995</v>
      </c>
      <c r="R34" s="600">
        <f>Q34</f>
        <v>0.59524999999999995</v>
      </c>
      <c r="S34" s="600">
        <f>R34</f>
        <v>0.59524999999999995</v>
      </c>
      <c r="T34" s="199"/>
      <c r="U34" s="199"/>
      <c r="V34" s="82"/>
      <c r="W34" s="84"/>
      <c r="X34" s="84"/>
      <c r="Y34" s="84"/>
      <c r="Z34" s="84"/>
      <c r="AA34" s="84"/>
      <c r="AB34" s="84"/>
      <c r="AC34" s="84"/>
      <c r="AD34" s="84"/>
      <c r="AE34" s="84"/>
      <c r="AF34" s="84"/>
      <c r="AG34" s="84"/>
      <c r="AH34" s="84"/>
      <c r="AI34" s="150"/>
      <c r="AJ34" s="587"/>
      <c r="AK34" s="589"/>
      <c r="AL34" s="573"/>
      <c r="AM34" s="573"/>
      <c r="AN34" s="571"/>
    </row>
    <row r="35" spans="4:48">
      <c r="D35" s="53"/>
      <c r="E35" s="558"/>
      <c r="F35" s="472"/>
      <c r="G35" s="83"/>
      <c r="H35" s="601"/>
      <c r="I35" s="601"/>
      <c r="J35" s="601"/>
      <c r="K35" s="601"/>
      <c r="L35" s="601"/>
      <c r="M35" s="601"/>
      <c r="N35" s="601"/>
      <c r="O35" s="601"/>
      <c r="P35" s="601"/>
      <c r="Q35" s="601"/>
      <c r="R35" s="601"/>
      <c r="S35" s="601"/>
      <c r="T35" s="199"/>
      <c r="U35" s="199"/>
      <c r="V35" s="82"/>
      <c r="W35" s="84"/>
      <c r="X35" s="84"/>
      <c r="Y35" s="84"/>
      <c r="Z35" s="84"/>
      <c r="AA35" s="84"/>
      <c r="AB35" s="84"/>
      <c r="AC35" s="84"/>
      <c r="AD35" s="84"/>
      <c r="AE35" s="84"/>
      <c r="AF35" s="84"/>
      <c r="AG35" s="84"/>
      <c r="AH35" s="84"/>
      <c r="AI35" s="150"/>
      <c r="AJ35" s="174" t="s">
        <v>134</v>
      </c>
      <c r="AK35" s="35" t="s">
        <v>34</v>
      </c>
      <c r="AL35" s="282" t="e">
        <f>(AL26-AL31)*#REF!</f>
        <v>#REF!</v>
      </c>
      <c r="AM35" s="282" t="e">
        <f>(AM26-AM31)*#REF!</f>
        <v>#REF!</v>
      </c>
      <c r="AN35" s="281" t="e">
        <f>SUM(AL35:AM35)</f>
        <v>#REF!</v>
      </c>
    </row>
    <row r="36" spans="4:48">
      <c r="D36" s="53"/>
      <c r="E36" s="53" t="s">
        <v>134</v>
      </c>
      <c r="F36" s="472"/>
      <c r="G36" s="83"/>
      <c r="H36" s="501">
        <v>0.12046</v>
      </c>
      <c r="I36" s="501">
        <f t="shared" ref="I36:M37" si="12">H36</f>
        <v>0.12046</v>
      </c>
      <c r="J36" s="501">
        <f t="shared" si="12"/>
        <v>0.12046</v>
      </c>
      <c r="K36" s="501">
        <f t="shared" si="12"/>
        <v>0.12046</v>
      </c>
      <c r="L36" s="501">
        <f t="shared" si="12"/>
        <v>0.12046</v>
      </c>
      <c r="M36" s="501">
        <f t="shared" si="12"/>
        <v>0.12046</v>
      </c>
      <c r="N36" s="252">
        <v>0.12046</v>
      </c>
      <c r="O36" s="252">
        <f t="shared" ref="O36:S37" si="13">N36</f>
        <v>0.12046</v>
      </c>
      <c r="P36" s="252">
        <f t="shared" si="13"/>
        <v>0.12046</v>
      </c>
      <c r="Q36" s="252">
        <f t="shared" si="13"/>
        <v>0.12046</v>
      </c>
      <c r="R36" s="252">
        <f t="shared" si="13"/>
        <v>0.12046</v>
      </c>
      <c r="S36" s="252">
        <f t="shared" si="13"/>
        <v>0.12046</v>
      </c>
      <c r="T36" s="199"/>
      <c r="U36" s="199"/>
      <c r="V36" s="82"/>
      <c r="W36" s="84"/>
      <c r="X36" s="84"/>
      <c r="Y36" s="84"/>
      <c r="Z36" s="84"/>
      <c r="AA36" s="84"/>
      <c r="AB36" s="84"/>
      <c r="AC36" s="84"/>
      <c r="AD36" s="84"/>
      <c r="AE36" s="84"/>
      <c r="AF36" s="84"/>
      <c r="AG36" s="84"/>
      <c r="AH36" s="84"/>
      <c r="AI36" s="150"/>
      <c r="AJ36" s="53"/>
    </row>
    <row r="37" spans="4:48">
      <c r="D37" s="53"/>
      <c r="E37" s="53" t="s">
        <v>135</v>
      </c>
      <c r="F37" s="472"/>
      <c r="G37" s="83"/>
      <c r="H37" s="501">
        <v>0.12043</v>
      </c>
      <c r="I37" s="501">
        <f t="shared" si="12"/>
        <v>0.12043</v>
      </c>
      <c r="J37" s="501">
        <f t="shared" si="12"/>
        <v>0.12043</v>
      </c>
      <c r="K37" s="501">
        <f t="shared" si="12"/>
        <v>0.12043</v>
      </c>
      <c r="L37" s="501">
        <f t="shared" si="12"/>
        <v>0.12043</v>
      </c>
      <c r="M37" s="501">
        <f t="shared" si="12"/>
        <v>0.12043</v>
      </c>
      <c r="N37" s="252">
        <v>0.19842000000000001</v>
      </c>
      <c r="O37" s="252">
        <f t="shared" si="13"/>
        <v>0.19842000000000001</v>
      </c>
      <c r="P37" s="252">
        <f t="shared" si="13"/>
        <v>0.19842000000000001</v>
      </c>
      <c r="Q37" s="252">
        <f t="shared" si="13"/>
        <v>0.19842000000000001</v>
      </c>
      <c r="R37" s="252">
        <f t="shared" si="13"/>
        <v>0.19842000000000001</v>
      </c>
      <c r="S37" s="252">
        <f t="shared" si="13"/>
        <v>0.19842000000000001</v>
      </c>
      <c r="T37" s="199"/>
      <c r="U37" s="199"/>
      <c r="V37" s="82"/>
      <c r="W37" s="84"/>
      <c r="X37" s="84"/>
      <c r="Y37" s="84"/>
      <c r="Z37" s="84"/>
      <c r="AA37" s="84"/>
      <c r="AB37" s="84"/>
      <c r="AC37" s="84"/>
      <c r="AD37" s="84"/>
      <c r="AE37" s="84"/>
      <c r="AF37" s="84"/>
      <c r="AG37" s="84"/>
      <c r="AH37" s="84"/>
      <c r="AI37" s="150"/>
      <c r="AJ37" s="53"/>
    </row>
    <row r="38" spans="4:48" ht="45">
      <c r="D38" s="53" t="s">
        <v>115</v>
      </c>
      <c r="E38" s="114" t="s">
        <v>144</v>
      </c>
      <c r="F38" s="472" t="s">
        <v>117</v>
      </c>
      <c r="G38" s="128">
        <f>SUM(H38:S38)</f>
        <v>11610107.312176295</v>
      </c>
      <c r="H38" s="505">
        <f t="shared" ref="H38:M38" si="14">H39+H40+H41+H42</f>
        <v>849750.81641420012</v>
      </c>
      <c r="I38" s="505">
        <f t="shared" si="14"/>
        <v>1464471.6085787995</v>
      </c>
      <c r="J38" s="505">
        <f t="shared" si="14"/>
        <v>367163.39095559972</v>
      </c>
      <c r="K38" s="505">
        <f t="shared" si="14"/>
        <v>327056.83334700053</v>
      </c>
      <c r="L38" s="505">
        <f t="shared" si="14"/>
        <v>926842.68025179964</v>
      </c>
      <c r="M38" s="505">
        <f t="shared" si="14"/>
        <v>263579.58247219998</v>
      </c>
      <c r="N38" s="505">
        <f t="shared" ref="N38:S38" si="15">N39+N41+N42</f>
        <v>1719919.3276919997</v>
      </c>
      <c r="O38" s="505">
        <f t="shared" si="15"/>
        <v>1532228.397516899</v>
      </c>
      <c r="P38" s="505">
        <f t="shared" si="15"/>
        <v>-227734.15943949943</v>
      </c>
      <c r="Q38" s="505">
        <f t="shared" si="15"/>
        <v>743081.88625409885</v>
      </c>
      <c r="R38" s="505">
        <f t="shared" si="15"/>
        <v>410982.07006279903</v>
      </c>
      <c r="S38" s="505">
        <f t="shared" si="15"/>
        <v>3232764.8780703982</v>
      </c>
      <c r="T38" s="200"/>
      <c r="U38" s="200"/>
      <c r="V38" s="82"/>
      <c r="W38" s="84"/>
      <c r="X38" s="84"/>
      <c r="Y38" s="84"/>
      <c r="Z38" s="84"/>
      <c r="AA38" s="84"/>
      <c r="AB38" s="84"/>
      <c r="AC38" s="84"/>
      <c r="AD38" s="84"/>
      <c r="AE38" s="84"/>
      <c r="AF38" s="84"/>
      <c r="AG38" s="84"/>
      <c r="AH38" s="84"/>
      <c r="AI38" s="150"/>
    </row>
    <row r="39" spans="4:48">
      <c r="D39" s="53"/>
      <c r="E39" s="557" t="s">
        <v>17</v>
      </c>
      <c r="F39" s="472" t="s">
        <v>117</v>
      </c>
      <c r="G39" s="576">
        <f>SUM(H39:S39)</f>
        <v>12005098.363730896</v>
      </c>
      <c r="H39" s="578">
        <f>(H24-H29)*H34</f>
        <v>816421.01727680012</v>
      </c>
      <c r="I39" s="578">
        <f t="shared" ref="I39:S39" si="16">(I24-I29)*I34</f>
        <v>1433409.2316351996</v>
      </c>
      <c r="J39" s="578">
        <f t="shared" si="16"/>
        <v>338704.54490239971</v>
      </c>
      <c r="K39" s="578">
        <f t="shared" si="16"/>
        <v>411628.10724800051</v>
      </c>
      <c r="L39" s="578">
        <f t="shared" si="16"/>
        <v>805721.23318719969</v>
      </c>
      <c r="M39" s="578">
        <f t="shared" si="16"/>
        <v>246604.74594879997</v>
      </c>
      <c r="N39" s="578">
        <f t="shared" si="16"/>
        <v>1692262.8921999997</v>
      </c>
      <c r="O39" s="578">
        <f t="shared" si="16"/>
        <v>1504089.075227499</v>
      </c>
      <c r="P39" s="578">
        <f t="shared" si="16"/>
        <v>459742.49823750061</v>
      </c>
      <c r="Q39" s="578">
        <f t="shared" si="16"/>
        <v>716354.67799749889</v>
      </c>
      <c r="R39" s="578">
        <f t="shared" si="16"/>
        <v>378933.36422999902</v>
      </c>
      <c r="S39" s="578">
        <f t="shared" si="16"/>
        <v>3201226.9756399984</v>
      </c>
      <c r="T39" s="201"/>
      <c r="U39" s="201"/>
      <c r="V39" s="82"/>
      <c r="W39" s="84"/>
      <c r="X39" s="84"/>
      <c r="Y39" s="84"/>
      <c r="Z39" s="84"/>
      <c r="AA39" s="84"/>
      <c r="AB39" s="84"/>
      <c r="AC39" s="84"/>
      <c r="AD39" s="84"/>
      <c r="AE39" s="84"/>
      <c r="AF39" s="84"/>
      <c r="AG39" s="84"/>
      <c r="AH39" s="84"/>
      <c r="AI39" s="150"/>
    </row>
    <row r="40" spans="4:48">
      <c r="D40" s="53"/>
      <c r="E40" s="558"/>
      <c r="F40" s="472" t="s">
        <v>117</v>
      </c>
      <c r="G40" s="577"/>
      <c r="H40" s="579"/>
      <c r="I40" s="579"/>
      <c r="J40" s="579"/>
      <c r="K40" s="579"/>
      <c r="L40" s="579"/>
      <c r="M40" s="579"/>
      <c r="N40" s="579"/>
      <c r="O40" s="579"/>
      <c r="P40" s="579"/>
      <c r="Q40" s="579"/>
      <c r="R40" s="579"/>
      <c r="S40" s="579"/>
      <c r="T40" s="201"/>
      <c r="U40" s="201"/>
      <c r="V40" s="82"/>
      <c r="W40" s="84"/>
      <c r="X40" s="84"/>
      <c r="Y40" s="84"/>
      <c r="Z40" s="84"/>
      <c r="AA40" s="84"/>
      <c r="AB40" s="84"/>
      <c r="AC40" s="84"/>
      <c r="AD40" s="84"/>
      <c r="AE40" s="84"/>
      <c r="AF40" s="84"/>
      <c r="AG40" s="84"/>
      <c r="AH40" s="84"/>
      <c r="AI40" s="150"/>
      <c r="AP40" s="136"/>
      <c r="AQ40" s="136"/>
      <c r="AR40" s="136"/>
      <c r="AS40" s="136"/>
      <c r="AT40" s="136"/>
      <c r="AU40" s="136"/>
      <c r="AV40" s="136"/>
    </row>
    <row r="41" spans="4:48">
      <c r="D41" s="53"/>
      <c r="E41" s="53" t="s">
        <v>134</v>
      </c>
      <c r="F41" s="472" t="s">
        <v>117</v>
      </c>
      <c r="G41" s="83">
        <f>SUM(H41:S41)</f>
        <v>-394991.05155460007</v>
      </c>
      <c r="H41" s="506">
        <f t="shared" ref="H41:S41" si="17">(H26-H31)*H36</f>
        <v>33329.799137399998</v>
      </c>
      <c r="I41" s="506">
        <f t="shared" si="17"/>
        <v>31062.376943599997</v>
      </c>
      <c r="J41" s="506">
        <f t="shared" si="17"/>
        <v>28458.846053199992</v>
      </c>
      <c r="K41" s="506">
        <f t="shared" si="17"/>
        <v>-84571.273900999993</v>
      </c>
      <c r="L41" s="506">
        <f t="shared" si="17"/>
        <v>121121.4470646</v>
      </c>
      <c r="M41" s="506">
        <f t="shared" si="17"/>
        <v>16974.836523400001</v>
      </c>
      <c r="N41" s="506">
        <f t="shared" si="17"/>
        <v>27656.435491999997</v>
      </c>
      <c r="O41" s="506">
        <f t="shared" si="17"/>
        <v>28139.322289399995</v>
      </c>
      <c r="P41" s="506">
        <f t="shared" si="17"/>
        <v>-687476.65767700004</v>
      </c>
      <c r="Q41" s="506">
        <f t="shared" si="17"/>
        <v>26727.208256599992</v>
      </c>
      <c r="R41" s="506">
        <f t="shared" si="17"/>
        <v>32048.705832799991</v>
      </c>
      <c r="S41" s="506">
        <f t="shared" si="17"/>
        <v>31537.902430399983</v>
      </c>
      <c r="T41" s="201"/>
      <c r="U41" s="201"/>
      <c r="V41" s="82"/>
      <c r="W41" s="84"/>
      <c r="X41" s="84"/>
      <c r="Y41" s="84"/>
      <c r="Z41" s="84"/>
      <c r="AA41" s="84"/>
      <c r="AB41" s="84"/>
      <c r="AC41" s="84"/>
      <c r="AD41" s="84"/>
      <c r="AE41" s="84"/>
      <c r="AF41" s="84"/>
      <c r="AG41" s="84"/>
      <c r="AH41" s="84"/>
      <c r="AI41" s="150"/>
    </row>
    <row r="42" spans="4:48">
      <c r="D42" s="53"/>
      <c r="E42" s="53" t="s">
        <v>135</v>
      </c>
      <c r="F42" s="472" t="s">
        <v>117</v>
      </c>
      <c r="G42" s="83">
        <f>H42+N42</f>
        <v>0</v>
      </c>
      <c r="H42" s="94"/>
      <c r="I42" s="94"/>
      <c r="J42" s="94"/>
      <c r="K42" s="94"/>
      <c r="L42" s="94"/>
      <c r="M42" s="94"/>
      <c r="N42" s="94"/>
      <c r="O42" s="94"/>
      <c r="P42" s="94"/>
      <c r="Q42" s="94"/>
      <c r="R42" s="94"/>
      <c r="S42" s="94"/>
      <c r="T42" s="199"/>
      <c r="U42" s="199"/>
      <c r="V42" s="82"/>
      <c r="W42" s="84"/>
      <c r="X42" s="84"/>
      <c r="Y42" s="84"/>
      <c r="Z42" s="84"/>
      <c r="AA42" s="84"/>
      <c r="AB42" s="84"/>
      <c r="AC42" s="84"/>
      <c r="AD42" s="84"/>
      <c r="AE42" s="84"/>
      <c r="AF42" s="84"/>
      <c r="AG42" s="84"/>
      <c r="AH42" s="84"/>
      <c r="AI42" s="150"/>
      <c r="AJ42" s="150"/>
      <c r="AK42" s="150"/>
      <c r="AL42" s="47"/>
    </row>
    <row r="43" spans="4:48" hidden="1">
      <c r="D43" s="53"/>
      <c r="E43" s="228" t="s">
        <v>185</v>
      </c>
      <c r="F43" s="472"/>
      <c r="G43" s="82"/>
      <c r="H43" s="199"/>
      <c r="I43" s="199"/>
      <c r="J43" s="199"/>
      <c r="K43" s="199"/>
      <c r="L43" s="199"/>
      <c r="M43" s="199"/>
      <c r="N43" s="199"/>
      <c r="O43" s="199"/>
      <c r="P43" s="199"/>
      <c r="Q43" s="199"/>
      <c r="R43" s="199"/>
      <c r="S43" s="199"/>
      <c r="T43" s="199"/>
      <c r="U43" s="199"/>
      <c r="V43" s="82"/>
      <c r="W43" s="84"/>
      <c r="X43" s="84"/>
      <c r="Y43" s="84"/>
      <c r="Z43" s="84"/>
      <c r="AA43" s="84"/>
      <c r="AB43" s="84"/>
      <c r="AC43" s="84"/>
      <c r="AD43" s="84"/>
      <c r="AE43" s="84"/>
      <c r="AF43" s="84"/>
      <c r="AG43" s="84"/>
      <c r="AH43" s="84"/>
      <c r="AI43" s="150"/>
      <c r="AJ43" s="150"/>
      <c r="AK43" s="150"/>
      <c r="AL43" s="47"/>
    </row>
    <row r="44" spans="4:48" hidden="1">
      <c r="D44" s="53"/>
      <c r="E44" s="561" t="s">
        <v>17</v>
      </c>
      <c r="F44" s="471"/>
      <c r="G44" s="132"/>
      <c r="H44" s="607">
        <f t="shared" ref="H44:S44" si="18">H34*H24</f>
        <v>3384825.2063968</v>
      </c>
      <c r="I44" s="607">
        <f t="shared" si="18"/>
        <v>3200850.9641151992</v>
      </c>
      <c r="J44" s="607">
        <f t="shared" si="18"/>
        <v>2942958.1871423996</v>
      </c>
      <c r="K44" s="607">
        <f t="shared" si="18"/>
        <v>2338421.4157280005</v>
      </c>
      <c r="L44" s="607">
        <f t="shared" si="18"/>
        <v>1866434.2552671996</v>
      </c>
      <c r="M44" s="607">
        <f t="shared" si="18"/>
        <v>1955080.5245087999</v>
      </c>
      <c r="N44" s="607">
        <f t="shared" si="18"/>
        <v>4764361.8329499997</v>
      </c>
      <c r="O44" s="607">
        <f t="shared" si="18"/>
        <v>4381472.2169774994</v>
      </c>
      <c r="P44" s="607">
        <f t="shared" si="18"/>
        <v>3387100.4489874998</v>
      </c>
      <c r="Q44" s="607">
        <f t="shared" si="18"/>
        <v>4698250.9809974981</v>
      </c>
      <c r="R44" s="607">
        <f t="shared" si="18"/>
        <v>5124253.863979999</v>
      </c>
      <c r="S44" s="607">
        <f t="shared" si="18"/>
        <v>5600805.3233899986</v>
      </c>
      <c r="T44" s="253"/>
      <c r="U44" s="471"/>
      <c r="V44" s="82"/>
      <c r="W44" s="84"/>
      <c r="X44" s="84"/>
      <c r="Y44" s="84"/>
      <c r="Z44" s="84"/>
      <c r="AA44" s="84"/>
      <c r="AB44" s="84"/>
      <c r="AC44" s="84"/>
      <c r="AD44" s="84"/>
      <c r="AE44" s="84"/>
      <c r="AF44" s="84"/>
      <c r="AG44" s="84"/>
      <c r="AH44" s="84"/>
      <c r="AI44" s="150"/>
      <c r="AJ44" s="150"/>
      <c r="AK44" s="150"/>
      <c r="AL44" s="47"/>
    </row>
    <row r="45" spans="4:48" hidden="1">
      <c r="D45" s="53"/>
      <c r="E45" s="562"/>
      <c r="F45" s="471"/>
      <c r="G45" s="132"/>
      <c r="H45" s="608"/>
      <c r="I45" s="608"/>
      <c r="J45" s="608"/>
      <c r="K45" s="608"/>
      <c r="L45" s="608"/>
      <c r="M45" s="608"/>
      <c r="N45" s="608"/>
      <c r="O45" s="608"/>
      <c r="P45" s="608"/>
      <c r="Q45" s="608"/>
      <c r="R45" s="608"/>
      <c r="S45" s="608"/>
      <c r="T45" s="253"/>
      <c r="U45" s="471"/>
      <c r="V45" s="82"/>
      <c r="W45" s="84"/>
      <c r="X45" s="84"/>
      <c r="Y45" s="84"/>
      <c r="Z45" s="84"/>
      <c r="AA45" s="84"/>
      <c r="AB45" s="84"/>
      <c r="AC45" s="84"/>
      <c r="AD45" s="84"/>
      <c r="AE45" s="84"/>
      <c r="AF45" s="84"/>
      <c r="AG45" s="84"/>
      <c r="AH45" s="84"/>
      <c r="AI45" s="150"/>
      <c r="AJ45" s="150"/>
      <c r="AK45" s="150"/>
      <c r="AL45" s="47"/>
    </row>
    <row r="46" spans="4:48" hidden="1">
      <c r="D46" s="53"/>
      <c r="E46" s="226" t="s">
        <v>134</v>
      </c>
      <c r="F46" s="471"/>
      <c r="G46" s="132"/>
      <c r="H46" s="253">
        <f t="shared" ref="H46:S46" si="19">H36*H26</f>
        <v>36947.453857399996</v>
      </c>
      <c r="I46" s="253">
        <f t="shared" si="19"/>
        <v>34939.261583599997</v>
      </c>
      <c r="J46" s="253">
        <f t="shared" si="19"/>
        <v>32124.202933199991</v>
      </c>
      <c r="K46" s="253">
        <f t="shared" si="19"/>
        <v>25525.311379000006</v>
      </c>
      <c r="L46" s="253">
        <f t="shared" si="19"/>
        <v>20373.280544599995</v>
      </c>
      <c r="M46" s="253">
        <f t="shared" si="19"/>
        <v>21340.909223400002</v>
      </c>
      <c r="N46" s="253">
        <f t="shared" si="19"/>
        <v>31564.398811999996</v>
      </c>
      <c r="O46" s="253">
        <f t="shared" si="19"/>
        <v>29027.714789399994</v>
      </c>
      <c r="P46" s="253">
        <f t="shared" si="19"/>
        <v>22439.897122999999</v>
      </c>
      <c r="Q46" s="253">
        <f t="shared" si="19"/>
        <v>31126.407456599991</v>
      </c>
      <c r="R46" s="253">
        <f t="shared" si="19"/>
        <v>33948.721412799991</v>
      </c>
      <c r="S46" s="253">
        <f t="shared" si="19"/>
        <v>37105.925010399988</v>
      </c>
      <c r="T46" s="253"/>
      <c r="U46" s="471"/>
      <c r="V46" s="82"/>
      <c r="W46" s="84"/>
      <c r="X46" s="84"/>
      <c r="Y46" s="84"/>
      <c r="Z46" s="84"/>
      <c r="AA46" s="84"/>
      <c r="AB46" s="84"/>
      <c r="AC46" s="84"/>
      <c r="AD46" s="84"/>
      <c r="AE46" s="84"/>
      <c r="AF46" s="84"/>
      <c r="AG46" s="84"/>
      <c r="AH46" s="84"/>
      <c r="AI46" s="150"/>
      <c r="AJ46" s="150"/>
      <c r="AK46" s="150"/>
      <c r="AL46" s="41"/>
    </row>
    <row r="47" spans="4:48" hidden="1">
      <c r="D47" s="53"/>
      <c r="E47" s="226" t="s">
        <v>135</v>
      </c>
      <c r="F47" s="471"/>
      <c r="G47" s="132"/>
      <c r="H47" s="253"/>
      <c r="I47" s="253"/>
      <c r="J47" s="253"/>
      <c r="K47" s="253"/>
      <c r="L47" s="253"/>
      <c r="M47" s="253"/>
      <c r="N47" s="253"/>
      <c r="O47" s="253"/>
      <c r="P47" s="253"/>
      <c r="Q47" s="253"/>
      <c r="R47" s="253"/>
      <c r="S47" s="253"/>
      <c r="T47" s="253"/>
      <c r="U47" s="471"/>
      <c r="V47" s="82"/>
      <c r="W47" s="84"/>
      <c r="X47" s="84"/>
      <c r="Y47" s="84"/>
      <c r="Z47" s="84"/>
      <c r="AA47" s="84"/>
      <c r="AB47" s="84"/>
      <c r="AC47" s="84"/>
      <c r="AD47" s="84"/>
      <c r="AE47" s="84"/>
      <c r="AF47" s="84"/>
      <c r="AG47" s="84"/>
      <c r="AH47" s="84"/>
      <c r="AI47" s="150"/>
      <c r="AJ47" s="150"/>
      <c r="AK47" s="150"/>
      <c r="AL47" s="41"/>
    </row>
    <row r="48" spans="4:48" hidden="1">
      <c r="D48" s="53"/>
      <c r="E48" s="85" t="s">
        <v>42</v>
      </c>
      <c r="F48" s="471"/>
      <c r="G48" s="132"/>
      <c r="H48" s="253">
        <f t="shared" ref="H48:M48" si="20">H44+H45+H46+H47</f>
        <v>3421772.6602542</v>
      </c>
      <c r="I48" s="253">
        <f t="shared" si="20"/>
        <v>3235790.2256987994</v>
      </c>
      <c r="J48" s="253">
        <f t="shared" si="20"/>
        <v>2975082.3900755998</v>
      </c>
      <c r="K48" s="253">
        <f t="shared" si="20"/>
        <v>2363946.7271070005</v>
      </c>
      <c r="L48" s="253">
        <f t="shared" si="20"/>
        <v>1886807.5358117996</v>
      </c>
      <c r="M48" s="253">
        <f t="shared" si="20"/>
        <v>1976421.4337321999</v>
      </c>
      <c r="N48" s="253">
        <f t="shared" ref="N48:S48" si="21">N44+N46</f>
        <v>4795926.2317619994</v>
      </c>
      <c r="O48" s="253">
        <f t="shared" si="21"/>
        <v>4410499.9317668993</v>
      </c>
      <c r="P48" s="253">
        <f t="shared" si="21"/>
        <v>3409540.3461104999</v>
      </c>
      <c r="Q48" s="253">
        <f t="shared" si="21"/>
        <v>4729377.3884540983</v>
      </c>
      <c r="R48" s="253">
        <f t="shared" si="21"/>
        <v>5158202.5853927992</v>
      </c>
      <c r="S48" s="253">
        <f t="shared" si="21"/>
        <v>5637911.2484003985</v>
      </c>
      <c r="T48" s="253"/>
      <c r="U48" s="471"/>
      <c r="V48" s="82"/>
      <c r="W48" s="84"/>
      <c r="X48" s="84"/>
      <c r="Y48" s="84"/>
      <c r="Z48" s="84"/>
      <c r="AA48" s="84"/>
      <c r="AB48" s="84"/>
      <c r="AC48" s="84"/>
      <c r="AD48" s="84"/>
      <c r="AE48" s="84"/>
      <c r="AF48" s="84"/>
      <c r="AG48" s="84"/>
      <c r="AH48" s="84"/>
      <c r="AI48" s="150"/>
      <c r="AJ48" s="150"/>
      <c r="AK48" s="150"/>
      <c r="AL48" s="41"/>
    </row>
    <row r="49" spans="1:40" hidden="1">
      <c r="D49" s="53"/>
      <c r="E49" s="85"/>
      <c r="F49" s="471"/>
      <c r="G49" s="132"/>
      <c r="H49" s="227">
        <f>SUM(H44:S45)/(SUM(H48:S48))</f>
        <v>0.9918987926119428</v>
      </c>
      <c r="I49" s="227">
        <f>(SUM(H46:S46)/(SUM(H48:S48)))</f>
        <v>8.1012073880572816E-3</v>
      </c>
      <c r="J49" s="132"/>
      <c r="K49" s="132"/>
      <c r="L49" s="132"/>
      <c r="M49" s="132"/>
      <c r="N49" s="132"/>
      <c r="O49" s="132"/>
      <c r="P49" s="132"/>
      <c r="Q49" s="132"/>
      <c r="R49" s="132"/>
      <c r="S49" s="132"/>
      <c r="T49" s="471"/>
      <c r="U49" s="471"/>
      <c r="V49" s="82"/>
      <c r="W49" s="84"/>
      <c r="X49" s="84"/>
      <c r="Y49" s="84"/>
      <c r="Z49" s="84"/>
      <c r="AA49" s="84"/>
      <c r="AB49" s="84"/>
      <c r="AC49" s="84"/>
      <c r="AD49" s="84"/>
      <c r="AE49" s="84"/>
      <c r="AF49" s="84"/>
      <c r="AG49" s="84"/>
      <c r="AH49" s="84"/>
      <c r="AI49" s="150"/>
      <c r="AJ49" s="150"/>
      <c r="AK49" s="150"/>
      <c r="AL49" s="41"/>
    </row>
    <row r="50" spans="1:40" hidden="1">
      <c r="D50" s="53"/>
      <c r="E50" s="85" t="s">
        <v>156</v>
      </c>
      <c r="F50" s="471"/>
      <c r="G50" s="132"/>
      <c r="H50" s="471"/>
      <c r="I50" s="471"/>
      <c r="J50" s="471"/>
      <c r="K50" s="471"/>
      <c r="L50" s="471"/>
      <c r="M50" s="471"/>
      <c r="N50" s="471"/>
      <c r="O50" s="471"/>
      <c r="P50" s="471"/>
      <c r="Q50" s="471"/>
      <c r="R50" s="471"/>
      <c r="S50" s="471"/>
      <c r="T50" s="471"/>
      <c r="U50" s="471"/>
      <c r="V50" s="82"/>
      <c r="W50" s="84"/>
      <c r="X50" s="84"/>
      <c r="Y50" s="84"/>
      <c r="Z50" s="84"/>
      <c r="AA50" s="84"/>
      <c r="AB50" s="84"/>
      <c r="AC50" s="84"/>
      <c r="AD50" s="84"/>
      <c r="AE50" s="84"/>
      <c r="AF50" s="84"/>
      <c r="AG50" s="84"/>
      <c r="AH50" s="84"/>
      <c r="AI50" s="150"/>
      <c r="AJ50" s="230"/>
      <c r="AK50" s="468"/>
      <c r="AL50" s="468" t="s">
        <v>204</v>
      </c>
      <c r="AM50" s="468" t="s">
        <v>205</v>
      </c>
      <c r="AN50" s="156" t="s">
        <v>79</v>
      </c>
    </row>
    <row r="51" spans="1:40" ht="33.75" hidden="1">
      <c r="D51" s="53"/>
      <c r="E51" s="54" t="s">
        <v>157</v>
      </c>
      <c r="F51" s="470" t="s">
        <v>94</v>
      </c>
      <c r="G51" s="83">
        <f>SUM(H51:S51)</f>
        <v>29128400</v>
      </c>
      <c r="H51" s="100">
        <v>2937000</v>
      </c>
      <c r="I51" s="100">
        <v>2660200</v>
      </c>
      <c r="J51" s="100">
        <v>2603400</v>
      </c>
      <c r="K51" s="100">
        <v>2279300</v>
      </c>
      <c r="L51" s="100">
        <v>1972600</v>
      </c>
      <c r="M51" s="100">
        <v>1982800</v>
      </c>
      <c r="N51" s="100">
        <v>2456600</v>
      </c>
      <c r="O51" s="100">
        <v>2554500</v>
      </c>
      <c r="P51" s="100">
        <v>1975100</v>
      </c>
      <c r="Q51" s="100">
        <v>2399700</v>
      </c>
      <c r="R51" s="100">
        <v>2540500</v>
      </c>
      <c r="S51" s="100">
        <v>2766700</v>
      </c>
      <c r="T51" s="202"/>
      <c r="U51" s="202"/>
      <c r="V51" s="82"/>
      <c r="W51" s="84"/>
      <c r="X51" s="84"/>
      <c r="Y51" s="84"/>
      <c r="Z51" s="84"/>
      <c r="AA51" s="84"/>
      <c r="AB51" s="84"/>
      <c r="AC51" s="84"/>
      <c r="AD51" s="84"/>
      <c r="AE51" s="84"/>
      <c r="AF51" s="84"/>
      <c r="AG51" s="84"/>
      <c r="AH51" s="84"/>
      <c r="AI51" s="150"/>
      <c r="AJ51" s="54" t="s">
        <v>157</v>
      </c>
      <c r="AK51" s="158" t="s">
        <v>167</v>
      </c>
      <c r="AL51" s="159">
        <f>SUM(H51:M51)/1000</f>
        <v>14435.3</v>
      </c>
      <c r="AM51" s="159">
        <f>SUM(N51:S51)/1000</f>
        <v>14693.1</v>
      </c>
      <c r="AN51" s="159">
        <f>SUM(AL51:AM51)</f>
        <v>29128.400000000001</v>
      </c>
    </row>
    <row r="52" spans="1:40" ht="42" hidden="1" customHeight="1">
      <c r="D52" s="53"/>
      <c r="E52" s="54" t="s">
        <v>158</v>
      </c>
      <c r="F52" s="470" t="s">
        <v>94</v>
      </c>
      <c r="G52" s="83">
        <f>SUM(H52:S52)</f>
        <v>15274535.999999998</v>
      </c>
      <c r="H52" s="100">
        <v>2937000</v>
      </c>
      <c r="I52" s="100">
        <v>2660200</v>
      </c>
      <c r="J52" s="100">
        <v>2603400</v>
      </c>
      <c r="K52" s="100">
        <v>2279300</v>
      </c>
      <c r="L52" s="100">
        <v>1982800</v>
      </c>
      <c r="M52" s="100">
        <v>221894</v>
      </c>
      <c r="N52" s="100">
        <v>2456600</v>
      </c>
      <c r="O52" s="100">
        <v>2554500</v>
      </c>
      <c r="P52" s="100">
        <v>-2902475</v>
      </c>
      <c r="Q52" s="100">
        <v>2399700</v>
      </c>
      <c r="R52" s="100">
        <v>2540500</v>
      </c>
      <c r="S52" s="100">
        <v>-4458883.0000000019</v>
      </c>
      <c r="T52" s="202"/>
      <c r="U52" s="202"/>
      <c r="V52" s="82"/>
      <c r="W52" s="84"/>
      <c r="X52" s="84"/>
      <c r="Y52" s="84"/>
      <c r="Z52" s="84"/>
      <c r="AA52" s="84"/>
      <c r="AB52" s="84"/>
      <c r="AC52" s="84"/>
      <c r="AD52" s="84"/>
      <c r="AE52" s="84"/>
      <c r="AF52" s="84"/>
      <c r="AG52" s="84"/>
      <c r="AH52" s="84"/>
      <c r="AI52" s="150"/>
      <c r="AJ52" s="54" t="s">
        <v>158</v>
      </c>
      <c r="AK52" s="467" t="s">
        <v>167</v>
      </c>
      <c r="AL52" s="444">
        <f>SUM(H52:M52)/1000</f>
        <v>12684.593999999999</v>
      </c>
      <c r="AM52" s="444">
        <f>SUM(N52:S52)/1000</f>
        <v>2589.9419999999982</v>
      </c>
      <c r="AN52" s="444">
        <f>SUM(AL52:AM52)</f>
        <v>15274.535999999996</v>
      </c>
    </row>
    <row r="53" spans="1:40" ht="30" hidden="1" customHeight="1">
      <c r="D53" s="53"/>
      <c r="E53" s="54" t="s">
        <v>159</v>
      </c>
      <c r="F53" s="470" t="s">
        <v>110</v>
      </c>
      <c r="G53" s="82"/>
      <c r="H53" s="489">
        <v>0.1303</v>
      </c>
      <c r="I53" s="489">
        <v>0.1303</v>
      </c>
      <c r="J53" s="489">
        <v>0.1303</v>
      </c>
      <c r="K53" s="489">
        <v>0.1303</v>
      </c>
      <c r="L53" s="489">
        <v>0.1303</v>
      </c>
      <c r="M53" s="489">
        <v>0.1303</v>
      </c>
      <c r="N53" s="489">
        <v>0.18795999999999999</v>
      </c>
      <c r="O53" s="489">
        <v>0.18795999999999999</v>
      </c>
      <c r="P53" s="489">
        <v>0.18795999999999999</v>
      </c>
      <c r="Q53" s="489">
        <v>0.18795999999999999</v>
      </c>
      <c r="R53" s="489">
        <v>0.18795999999999999</v>
      </c>
      <c r="S53" s="489">
        <v>0.18795999999999999</v>
      </c>
      <c r="T53" s="203"/>
      <c r="U53" s="203"/>
      <c r="V53" s="82"/>
      <c r="W53" s="84"/>
      <c r="X53" s="84"/>
      <c r="Y53" s="84"/>
      <c r="Z53" s="84"/>
      <c r="AA53" s="84"/>
      <c r="AB53" s="84"/>
      <c r="AC53" s="84"/>
      <c r="AD53" s="84"/>
      <c r="AE53" s="84"/>
      <c r="AF53" s="84"/>
      <c r="AG53" s="84"/>
      <c r="AH53" s="84"/>
      <c r="AI53" s="150"/>
      <c r="AJ53" s="162" t="s">
        <v>159</v>
      </c>
      <c r="AK53" s="468" t="s">
        <v>110</v>
      </c>
      <c r="AL53" s="163">
        <f>H53</f>
        <v>0.1303</v>
      </c>
      <c r="AM53" s="163">
        <f>R53</f>
        <v>0.18795999999999999</v>
      </c>
      <c r="AN53" s="163">
        <f>SUM(AL53:AM53)</f>
        <v>0.31825999999999999</v>
      </c>
    </row>
    <row r="54" spans="1:40" s="89" customFormat="1" ht="45" hidden="1">
      <c r="D54" s="90"/>
      <c r="E54" s="114" t="s">
        <v>160</v>
      </c>
      <c r="F54" s="129"/>
      <c r="G54" s="238">
        <f>SUM(H54:S54)</f>
        <v>2503026.5694800001</v>
      </c>
      <c r="H54" s="239">
        <f>(H51-H52)*H53</f>
        <v>0</v>
      </c>
      <c r="I54" s="239">
        <f t="shared" ref="I54:S54" si="22">(I51-I52)*I53</f>
        <v>0</v>
      </c>
      <c r="J54" s="239">
        <f>(J51-J52)*J53</f>
        <v>0</v>
      </c>
      <c r="K54" s="239">
        <f t="shared" si="22"/>
        <v>0</v>
      </c>
      <c r="L54" s="239">
        <f t="shared" si="22"/>
        <v>-1329.06</v>
      </c>
      <c r="M54" s="239">
        <f>(M51-M52)*M53</f>
        <v>229446.05179999999</v>
      </c>
      <c r="N54" s="239">
        <f t="shared" si="22"/>
        <v>0</v>
      </c>
      <c r="O54" s="239">
        <f t="shared" si="22"/>
        <v>0</v>
      </c>
      <c r="P54" s="239">
        <f t="shared" si="22"/>
        <v>916788.99699999997</v>
      </c>
      <c r="Q54" s="239">
        <f t="shared" si="22"/>
        <v>0</v>
      </c>
      <c r="R54" s="239">
        <f t="shared" si="22"/>
        <v>0</v>
      </c>
      <c r="S54" s="239">
        <f t="shared" si="22"/>
        <v>1358120.5806800004</v>
      </c>
      <c r="T54" s="239"/>
      <c r="U54" s="204"/>
      <c r="V54" s="98"/>
      <c r="W54" s="99"/>
      <c r="X54" s="99"/>
      <c r="Y54" s="99"/>
      <c r="Z54" s="99"/>
      <c r="AA54" s="99"/>
      <c r="AB54" s="99"/>
      <c r="AC54" s="99"/>
      <c r="AD54" s="99"/>
      <c r="AE54" s="99"/>
      <c r="AF54" s="99"/>
      <c r="AG54" s="99"/>
      <c r="AH54" s="99"/>
      <c r="AI54" s="149"/>
      <c r="AJ54" s="173" t="s">
        <v>160</v>
      </c>
      <c r="AK54" s="35" t="s">
        <v>34</v>
      </c>
      <c r="AL54" s="283">
        <f>(AL51-AL52)*AL53</f>
        <v>228.11699180000002</v>
      </c>
      <c r="AM54" s="283">
        <f>(AM51-AM52)*AM53</f>
        <v>2274.9095776800004</v>
      </c>
      <c r="AN54" s="283">
        <f>SUM(AL54:AM54)</f>
        <v>2503.0265694800005</v>
      </c>
    </row>
    <row r="55" spans="1:40" s="89" customFormat="1" hidden="1">
      <c r="D55" s="90"/>
      <c r="E55" s="96"/>
      <c r="F55" s="97"/>
      <c r="G55" s="235"/>
      <c r="H55" s="236"/>
      <c r="I55" s="236"/>
      <c r="J55" s="236"/>
      <c r="K55" s="236"/>
      <c r="L55" s="236"/>
      <c r="M55" s="236"/>
      <c r="N55" s="236"/>
      <c r="O55" s="236"/>
      <c r="P55" s="236"/>
      <c r="Q55" s="236"/>
      <c r="R55" s="236"/>
      <c r="S55" s="236"/>
      <c r="T55" s="237"/>
      <c r="U55" s="205"/>
      <c r="V55" s="98"/>
      <c r="W55" s="99"/>
      <c r="X55" s="99"/>
      <c r="Y55" s="99"/>
      <c r="Z55" s="99"/>
      <c r="AA55" s="99"/>
      <c r="AB55" s="99"/>
      <c r="AC55" s="99"/>
      <c r="AD55" s="99"/>
      <c r="AE55" s="99"/>
      <c r="AF55" s="99"/>
      <c r="AG55" s="99"/>
      <c r="AH55" s="99"/>
      <c r="AI55" s="149"/>
      <c r="AJ55" s="149"/>
      <c r="AK55" s="149"/>
      <c r="AL55" s="93"/>
    </row>
    <row r="56" spans="1:40" hidden="1">
      <c r="D56" s="60"/>
      <c r="E56" s="107" t="s">
        <v>153</v>
      </c>
      <c r="F56" s="62"/>
      <c r="G56" s="63"/>
      <c r="H56" s="64"/>
      <c r="I56" s="64"/>
      <c r="J56" s="64"/>
      <c r="K56" s="64"/>
      <c r="L56" s="64"/>
      <c r="M56" s="64"/>
      <c r="N56" s="64"/>
      <c r="O56" s="64"/>
      <c r="P56" s="64"/>
      <c r="Q56" s="64"/>
      <c r="R56" s="64"/>
      <c r="S56" s="64"/>
      <c r="T56" s="64"/>
      <c r="U56" s="64"/>
      <c r="V56" s="63"/>
      <c r="W56" s="64"/>
      <c r="X56" s="64"/>
      <c r="Y56" s="64"/>
      <c r="Z56" s="64"/>
      <c r="AA56" s="64"/>
      <c r="AB56" s="64"/>
      <c r="AC56" s="64"/>
      <c r="AD56" s="64"/>
      <c r="AE56" s="64"/>
      <c r="AF56" s="64"/>
      <c r="AG56" s="64"/>
      <c r="AH56" s="64"/>
      <c r="AI56" s="151"/>
      <c r="AJ56" s="151"/>
      <c r="AK56" s="151"/>
      <c r="AL56" s="47"/>
    </row>
    <row r="57" spans="1:40" ht="67.5" hidden="1">
      <c r="D57" s="53" t="s">
        <v>101</v>
      </c>
      <c r="E57" s="54" t="s">
        <v>102</v>
      </c>
      <c r="F57" s="470" t="s">
        <v>103</v>
      </c>
      <c r="G57" s="65">
        <f>IF(G$12&gt;0,SUMPRODUCT(H57:S57,H$12:S$12)/G$12,)</f>
        <v>0.51993148990274674</v>
      </c>
      <c r="H57" s="66">
        <v>0.51794564361113804</v>
      </c>
      <c r="I57" s="66">
        <f>$H$57</f>
        <v>0.51794564361113804</v>
      </c>
      <c r="J57" s="66">
        <f>$H$57</f>
        <v>0.51794564361113804</v>
      </c>
      <c r="K57" s="66">
        <f>$H$57</f>
        <v>0.51794564361113804</v>
      </c>
      <c r="L57" s="66">
        <f>$H$57</f>
        <v>0.51794564361113804</v>
      </c>
      <c r="M57" s="66">
        <f>$H$57</f>
        <v>0.51794564361113804</v>
      </c>
      <c r="N57" s="66">
        <v>0.52183000000000002</v>
      </c>
      <c r="O57" s="66">
        <f t="shared" ref="O57:S57" si="23">N57</f>
        <v>0.52183000000000002</v>
      </c>
      <c r="P57" s="66">
        <f t="shared" si="23"/>
        <v>0.52183000000000002</v>
      </c>
      <c r="Q57" s="66">
        <f t="shared" si="23"/>
        <v>0.52183000000000002</v>
      </c>
      <c r="R57" s="66">
        <f t="shared" si="23"/>
        <v>0.52183000000000002</v>
      </c>
      <c r="S57" s="66">
        <f t="shared" si="23"/>
        <v>0.52183000000000002</v>
      </c>
      <c r="T57" s="66"/>
      <c r="U57" s="66"/>
      <c r="V57" s="65">
        <f>IF(V$74&gt;0,SUMPRODUCT(W57:AH57,W$74:AH$74)/V$74,)</f>
        <v>0</v>
      </c>
      <c r="W57" s="66"/>
      <c r="X57" s="66"/>
      <c r="Y57" s="66"/>
      <c r="Z57" s="66"/>
      <c r="AA57" s="66"/>
      <c r="AB57" s="66"/>
      <c r="AC57" s="66"/>
      <c r="AD57" s="66"/>
      <c r="AE57" s="66"/>
      <c r="AF57" s="66"/>
      <c r="AG57" s="66"/>
      <c r="AH57" s="66"/>
      <c r="AI57" s="152"/>
      <c r="AJ57" s="152"/>
      <c r="AK57" s="152"/>
      <c r="AL57" s="47"/>
    </row>
    <row r="58" spans="1:40" ht="67.5" hidden="1">
      <c r="D58" s="53" t="s">
        <v>71</v>
      </c>
      <c r="E58" s="54" t="s">
        <v>104</v>
      </c>
      <c r="F58" s="470" t="s">
        <v>105</v>
      </c>
      <c r="G58" s="55">
        <f>IF(SUM(H72:S72)&gt;0,SUMPRODUCT(H58:S58,H$72:S$72)/SUM(H72:S72),)</f>
        <v>217.94844147654271</v>
      </c>
      <c r="H58" s="57">
        <v>211.9152</v>
      </c>
      <c r="I58" s="66">
        <f>H58</f>
        <v>211.9152</v>
      </c>
      <c r="J58" s="66">
        <f>I58</f>
        <v>211.9152</v>
      </c>
      <c r="K58" s="66">
        <f>J58</f>
        <v>211.9152</v>
      </c>
      <c r="L58" s="66">
        <f>K58</f>
        <v>211.9152</v>
      </c>
      <c r="M58" s="66">
        <f>L58</f>
        <v>211.9152</v>
      </c>
      <c r="N58" s="57">
        <v>221.87521000000001</v>
      </c>
      <c r="O58" s="66">
        <f>N58</f>
        <v>221.87521000000001</v>
      </c>
      <c r="P58" s="66">
        <f>O58</f>
        <v>221.87521000000001</v>
      </c>
      <c r="Q58" s="66">
        <f>P58</f>
        <v>221.87521000000001</v>
      </c>
      <c r="R58" s="66">
        <f>Q58</f>
        <v>221.87521000000001</v>
      </c>
      <c r="S58" s="66">
        <f>R58</f>
        <v>221.87521000000001</v>
      </c>
      <c r="T58" s="66"/>
      <c r="U58" s="66"/>
      <c r="V58" s="55" t="e">
        <f>IF(SUM(W72:AH72)&gt;0,SUMPRODUCT(W58:AH58,W$72:AH$72)/SUM(W72:AH72),)</f>
        <v>#DIV/0!</v>
      </c>
      <c r="W58" s="57"/>
      <c r="X58" s="66"/>
      <c r="Y58" s="66"/>
      <c r="Z58" s="66"/>
      <c r="AA58" s="66"/>
      <c r="AB58" s="66"/>
      <c r="AC58" s="66"/>
      <c r="AD58" s="66"/>
      <c r="AE58" s="66"/>
      <c r="AF58" s="66"/>
      <c r="AG58" s="66"/>
      <c r="AH58" s="66"/>
      <c r="AI58" s="152"/>
      <c r="AJ58" s="152"/>
      <c r="AK58" s="152"/>
      <c r="AL58" s="47"/>
    </row>
    <row r="59" spans="1:40" ht="56.25" hidden="1">
      <c r="D59" s="53" t="s">
        <v>72</v>
      </c>
      <c r="E59" s="54" t="s">
        <v>106</v>
      </c>
      <c r="F59" s="470" t="s">
        <v>107</v>
      </c>
      <c r="G59" s="55">
        <f>SUM(H59:S59)/12</f>
        <v>12044.808333333334</v>
      </c>
      <c r="H59" s="57">
        <v>13295.8</v>
      </c>
      <c r="I59" s="57">
        <v>11196.400000000001</v>
      </c>
      <c r="J59" s="57">
        <v>12044.6</v>
      </c>
      <c r="K59" s="57">
        <v>11948.2</v>
      </c>
      <c r="L59" s="57">
        <v>11287.1</v>
      </c>
      <c r="M59" s="57">
        <v>10871.800000000001</v>
      </c>
      <c r="N59" s="57">
        <v>12011.4</v>
      </c>
      <c r="O59" s="57">
        <v>14410.6</v>
      </c>
      <c r="P59" s="57">
        <v>11529.8</v>
      </c>
      <c r="Q59" s="57">
        <v>11657.6</v>
      </c>
      <c r="R59" s="57">
        <v>11724.4</v>
      </c>
      <c r="S59" s="57">
        <v>12560</v>
      </c>
      <c r="T59" s="57"/>
      <c r="U59" s="57"/>
      <c r="V59" s="55" t="e">
        <f>SUM(W72:AH72)/89</f>
        <v>#DIV/0!</v>
      </c>
      <c r="W59" s="57"/>
      <c r="X59" s="57"/>
      <c r="Y59" s="57"/>
      <c r="Z59" s="57"/>
      <c r="AA59" s="57"/>
      <c r="AB59" s="57"/>
      <c r="AC59" s="57"/>
      <c r="AD59" s="57"/>
      <c r="AE59" s="57"/>
      <c r="AF59" s="57"/>
      <c r="AG59" s="57"/>
      <c r="AH59" s="57"/>
      <c r="AI59" s="147"/>
      <c r="AJ59" s="147"/>
      <c r="AK59" s="147"/>
      <c r="AL59" s="47"/>
    </row>
    <row r="60" spans="1:40" ht="45" hidden="1">
      <c r="D60" s="53" t="s">
        <v>108</v>
      </c>
      <c r="E60" s="54" t="s">
        <v>109</v>
      </c>
      <c r="F60" s="470" t="s">
        <v>110</v>
      </c>
      <c r="G60" s="67">
        <f>IF(G12&gt;0,SUMPRODUCT(H60:S60,H12:S12)/G12,)</f>
        <v>0.95394529319804222</v>
      </c>
      <c r="H60" s="284">
        <f t="shared" ref="H60:S60" si="24">(ROUND(IF(H12&gt;0,(H57*H12+H58*H59)/H12,),6))</f>
        <v>0.94177599999999995</v>
      </c>
      <c r="I60" s="67">
        <f t="shared" si="24"/>
        <v>0.94177599999999995</v>
      </c>
      <c r="J60" s="67">
        <f t="shared" si="24"/>
        <v>0.94177599999999995</v>
      </c>
      <c r="K60" s="67">
        <f t="shared" si="24"/>
        <v>0.94177599999999995</v>
      </c>
      <c r="L60" s="67">
        <f t="shared" si="24"/>
        <v>0.94177200000000005</v>
      </c>
      <c r="M60" s="67">
        <f t="shared" si="24"/>
        <v>0.94177599999999995</v>
      </c>
      <c r="N60" s="67">
        <f t="shared" si="24"/>
        <v>0.96557999999999999</v>
      </c>
      <c r="O60" s="67">
        <f t="shared" si="24"/>
        <v>0.96557999999999999</v>
      </c>
      <c r="P60" s="67">
        <f t="shared" si="24"/>
        <v>0.96557999999999999</v>
      </c>
      <c r="Q60" s="67">
        <f t="shared" si="24"/>
        <v>0.96557999999999999</v>
      </c>
      <c r="R60" s="67">
        <f t="shared" si="24"/>
        <v>0.96557999999999999</v>
      </c>
      <c r="S60" s="67">
        <f t="shared" si="24"/>
        <v>0.96557999999999999</v>
      </c>
      <c r="T60" s="67"/>
      <c r="U60" s="67"/>
      <c r="V60" s="65">
        <f>IF(V$74&gt;0,SUMPRODUCT(W60:AH60,W$74:AH$74)/V$74,)</f>
        <v>0</v>
      </c>
      <c r="W60" s="67" t="e">
        <f t="shared" ref="W60:AH60" ca="1" si="25">nerr(ROUND(IF(W74&gt;0,(W57*W74+W58*W72)/W74,),6))</f>
        <v>#NAME?</v>
      </c>
      <c r="X60" s="67" t="e">
        <f t="shared" ca="1" si="25"/>
        <v>#NAME?</v>
      </c>
      <c r="Y60" s="67" t="e">
        <f t="shared" ca="1" si="25"/>
        <v>#NAME?</v>
      </c>
      <c r="Z60" s="67" t="e">
        <f t="shared" ca="1" si="25"/>
        <v>#NAME?</v>
      </c>
      <c r="AA60" s="67" t="e">
        <f t="shared" ca="1" si="25"/>
        <v>#NAME?</v>
      </c>
      <c r="AB60" s="67" t="e">
        <f t="shared" ca="1" si="25"/>
        <v>#NAME?</v>
      </c>
      <c r="AC60" s="67" t="e">
        <f t="shared" ca="1" si="25"/>
        <v>#NAME?</v>
      </c>
      <c r="AD60" s="67" t="e">
        <f t="shared" ca="1" si="25"/>
        <v>#NAME?</v>
      </c>
      <c r="AE60" s="67" t="e">
        <f t="shared" ca="1" si="25"/>
        <v>#NAME?</v>
      </c>
      <c r="AF60" s="67" t="e">
        <f t="shared" ca="1" si="25"/>
        <v>#NAME?</v>
      </c>
      <c r="AG60" s="67" t="e">
        <f t="shared" ca="1" si="25"/>
        <v>#NAME?</v>
      </c>
      <c r="AH60" s="67" t="e">
        <f t="shared" ca="1" si="25"/>
        <v>#NAME?</v>
      </c>
      <c r="AI60" s="153"/>
      <c r="AJ60" s="153"/>
      <c r="AK60" s="153"/>
      <c r="AL60" s="47"/>
    </row>
    <row r="61" spans="1:40" ht="45" hidden="1">
      <c r="D61" s="53" t="s">
        <v>113</v>
      </c>
      <c r="E61" s="54" t="s">
        <v>114</v>
      </c>
      <c r="F61" s="470" t="s">
        <v>110</v>
      </c>
      <c r="G61" s="65">
        <f>IF(G$12&gt;0,SUMPRODUCT(H61:S61,H$12:S$12)/G$12,)</f>
        <v>2.5259075326565087E-3</v>
      </c>
      <c r="H61" s="66">
        <f>2.484/1000</f>
        <v>2.4840000000000001E-3</v>
      </c>
      <c r="I61" s="66">
        <f>H61</f>
        <v>2.4840000000000001E-3</v>
      </c>
      <c r="J61" s="66">
        <f>I61</f>
        <v>2.4840000000000001E-3</v>
      </c>
      <c r="K61" s="66">
        <f>J61</f>
        <v>2.4840000000000001E-3</v>
      </c>
      <c r="L61" s="66">
        <f>K61</f>
        <v>2.4840000000000001E-3</v>
      </c>
      <c r="M61" s="66">
        <f>L61</f>
        <v>2.4840000000000001E-3</v>
      </c>
      <c r="N61" s="66">
        <f>2.565972/1000</f>
        <v>2.5659720000000001E-3</v>
      </c>
      <c r="O61" s="66">
        <f>N61</f>
        <v>2.5659720000000001E-3</v>
      </c>
      <c r="P61" s="66">
        <f>O61</f>
        <v>2.5659720000000001E-3</v>
      </c>
      <c r="Q61" s="66">
        <f>P61</f>
        <v>2.5659720000000001E-3</v>
      </c>
      <c r="R61" s="66">
        <f>Q61</f>
        <v>2.5659720000000001E-3</v>
      </c>
      <c r="S61" s="66">
        <f>R61</f>
        <v>2.5659720000000001E-3</v>
      </c>
      <c r="T61" s="66"/>
      <c r="U61" s="66"/>
      <c r="V61" s="65">
        <f>IF(V$74&gt;0,SUMPRODUCT(W61:AH61,W$74:AH$74)/V$74,)</f>
        <v>0</v>
      </c>
      <c r="W61" s="66"/>
      <c r="X61" s="66"/>
      <c r="Y61" s="66"/>
      <c r="Z61" s="66"/>
      <c r="AA61" s="66"/>
      <c r="AB61" s="66"/>
      <c r="AC61" s="66"/>
      <c r="AD61" s="66"/>
      <c r="AE61" s="66"/>
      <c r="AF61" s="66"/>
      <c r="AG61" s="66"/>
      <c r="AH61" s="66"/>
      <c r="AI61" s="152"/>
      <c r="AJ61" s="152"/>
      <c r="AK61" s="152"/>
      <c r="AL61" s="47"/>
    </row>
    <row r="62" spans="1:40" ht="56.25" hidden="1">
      <c r="D62" s="53" t="s">
        <v>115</v>
      </c>
      <c r="E62" s="54" t="s">
        <v>116</v>
      </c>
      <c r="F62" s="470" t="s">
        <v>110</v>
      </c>
      <c r="G62" s="65">
        <f>IF(G$12&gt;0,SUMPRODUCT(H62:S62,H$12:S$12)/G$12,)</f>
        <v>2.5862773027316037</v>
      </c>
      <c r="H62" s="65">
        <f t="shared" ref="H62:S62" si="26">(H63*H13+H14*H64)/H12</f>
        <v>2.5601797073391594</v>
      </c>
      <c r="I62" s="65">
        <f t="shared" si="26"/>
        <v>2.5172494028151906</v>
      </c>
      <c r="J62" s="65">
        <f t="shared" si="26"/>
        <v>2.5217429848612656</v>
      </c>
      <c r="K62" s="65">
        <f t="shared" si="26"/>
        <v>2.534458354973971</v>
      </c>
      <c r="L62" s="65">
        <f t="shared" si="26"/>
        <v>2.5327947433659368</v>
      </c>
      <c r="M62" s="65">
        <f t="shared" si="26"/>
        <v>2.5362403465313932</v>
      </c>
      <c r="N62" s="65">
        <f t="shared" si="26"/>
        <v>2.6375500838819783</v>
      </c>
      <c r="O62" s="65">
        <f t="shared" si="26"/>
        <v>2.6407827684815341</v>
      </c>
      <c r="P62" s="65">
        <f t="shared" si="26"/>
        <v>2.6372119938923486</v>
      </c>
      <c r="Q62" s="65">
        <f t="shared" si="26"/>
        <v>2.6336728043508097</v>
      </c>
      <c r="R62" s="65">
        <f t="shared" si="26"/>
        <v>2.6314820705008355</v>
      </c>
      <c r="S62" s="65">
        <f t="shared" si="26"/>
        <v>2.6334785749649683</v>
      </c>
      <c r="T62" s="65"/>
      <c r="U62" s="65"/>
      <c r="V62" s="65">
        <f>IF(V$74&gt;0,SUMPRODUCT(W62:AH62,W$74:AH$74)/V$74,)</f>
        <v>0</v>
      </c>
      <c r="W62" s="65" t="e">
        <f t="shared" ref="W62:AH62" ca="1" si="27">nerr(IF(W74=0,,(SUMPRODUCT(W63:W68,W13:W14,$A13:$A14)/W74)))</f>
        <v>#NAME?</v>
      </c>
      <c r="X62" s="65" t="e">
        <f t="shared" ca="1" si="27"/>
        <v>#NAME?</v>
      </c>
      <c r="Y62" s="65" t="e">
        <f t="shared" ca="1" si="27"/>
        <v>#NAME?</v>
      </c>
      <c r="Z62" s="65" t="e">
        <f t="shared" ca="1" si="27"/>
        <v>#NAME?</v>
      </c>
      <c r="AA62" s="65" t="e">
        <f t="shared" ca="1" si="27"/>
        <v>#NAME?</v>
      </c>
      <c r="AB62" s="65" t="e">
        <f t="shared" ca="1" si="27"/>
        <v>#NAME?</v>
      </c>
      <c r="AC62" s="65" t="e">
        <f t="shared" ca="1" si="27"/>
        <v>#NAME?</v>
      </c>
      <c r="AD62" s="65" t="e">
        <f t="shared" ca="1" si="27"/>
        <v>#NAME?</v>
      </c>
      <c r="AE62" s="65" t="e">
        <f t="shared" ca="1" si="27"/>
        <v>#NAME?</v>
      </c>
      <c r="AF62" s="65" t="e">
        <f t="shared" ca="1" si="27"/>
        <v>#NAME?</v>
      </c>
      <c r="AG62" s="65" t="e">
        <f t="shared" ca="1" si="27"/>
        <v>#NAME?</v>
      </c>
      <c r="AH62" s="65" t="e">
        <f t="shared" ca="1" si="27"/>
        <v>#NAME?</v>
      </c>
      <c r="AI62" s="154"/>
      <c r="AJ62" s="154"/>
      <c r="AK62" s="154"/>
      <c r="AL62" s="47"/>
    </row>
    <row r="63" spans="1:40" hidden="1">
      <c r="A63" s="39">
        <v>1</v>
      </c>
      <c r="B63" s="80">
        <v>1</v>
      </c>
      <c r="C63" s="78"/>
      <c r="D63" s="58" t="str">
        <f>"9."&amp;B63</f>
        <v>9.1</v>
      </c>
      <c r="E63" s="56" t="s">
        <v>96</v>
      </c>
      <c r="F63" s="470" t="s">
        <v>110</v>
      </c>
      <c r="G63" s="65">
        <f>IF(G$13&gt;0,SUMPRODUCT(H63:S63,H$13:S$13)/G$13,)</f>
        <v>2.6350722831444808</v>
      </c>
      <c r="H63" s="66">
        <v>2.5842000000000001</v>
      </c>
      <c r="I63" s="66">
        <f t="shared" ref="I63:M64" si="28">H63</f>
        <v>2.5842000000000001</v>
      </c>
      <c r="J63" s="66">
        <f t="shared" si="28"/>
        <v>2.5842000000000001</v>
      </c>
      <c r="K63" s="66">
        <f t="shared" si="28"/>
        <v>2.5842000000000001</v>
      </c>
      <c r="L63" s="66">
        <f t="shared" si="28"/>
        <v>2.5842000000000001</v>
      </c>
      <c r="M63" s="66">
        <f t="shared" si="28"/>
        <v>2.5842000000000001</v>
      </c>
      <c r="N63" s="66">
        <v>2.6835499999999999</v>
      </c>
      <c r="O63" s="66">
        <f t="shared" ref="O63:S64" si="29">N63</f>
        <v>2.6835499999999999</v>
      </c>
      <c r="P63" s="66">
        <f t="shared" si="29"/>
        <v>2.6835499999999999</v>
      </c>
      <c r="Q63" s="66">
        <f t="shared" si="29"/>
        <v>2.6835499999999999</v>
      </c>
      <c r="R63" s="66">
        <f t="shared" si="29"/>
        <v>2.6835499999999999</v>
      </c>
      <c r="S63" s="66">
        <f t="shared" si="29"/>
        <v>2.6835499999999999</v>
      </c>
      <c r="T63" s="66"/>
      <c r="U63" s="66"/>
      <c r="V63" s="65">
        <f>IF(V$13&gt;0,SUMPRODUCT(W63:AH63,W$13:AH$13)/V$13,)</f>
        <v>0</v>
      </c>
      <c r="W63" s="66"/>
      <c r="X63" s="66"/>
      <c r="Y63" s="66"/>
      <c r="Z63" s="66"/>
      <c r="AA63" s="66"/>
      <c r="AB63" s="66"/>
      <c r="AC63" s="66"/>
      <c r="AD63" s="66"/>
      <c r="AE63" s="66"/>
      <c r="AF63" s="66"/>
      <c r="AG63" s="66"/>
      <c r="AH63" s="66"/>
      <c r="AI63" s="152"/>
      <c r="AJ63" s="152"/>
      <c r="AK63" s="152"/>
      <c r="AL63" s="47"/>
    </row>
    <row r="64" spans="1:40" hidden="1">
      <c r="A64" s="39">
        <v>1</v>
      </c>
      <c r="B64" s="80">
        <v>2</v>
      </c>
      <c r="C64" s="78"/>
      <c r="D64" s="58" t="str">
        <f>"9."&amp;B64</f>
        <v>9.2</v>
      </c>
      <c r="E64" s="56" t="s">
        <v>98</v>
      </c>
      <c r="F64" s="470" t="s">
        <v>110</v>
      </c>
      <c r="G64" s="65">
        <f>IF(G14&gt;0,SUMPRODUCT(H64:S64,H14:S14)/G14,)</f>
        <v>1.4444996173506075</v>
      </c>
      <c r="H64" s="66">
        <v>1.4147099999999999</v>
      </c>
      <c r="I64" s="66">
        <f t="shared" si="28"/>
        <v>1.4147099999999999</v>
      </c>
      <c r="J64" s="66">
        <f t="shared" si="28"/>
        <v>1.4147099999999999</v>
      </c>
      <c r="K64" s="66">
        <f t="shared" si="28"/>
        <v>1.4147099999999999</v>
      </c>
      <c r="L64" s="66">
        <f t="shared" si="28"/>
        <v>1.4147099999999999</v>
      </c>
      <c r="M64" s="66">
        <f t="shared" si="28"/>
        <v>1.4147099999999999</v>
      </c>
      <c r="N64" s="66">
        <v>1.47522</v>
      </c>
      <c r="O64" s="66">
        <f t="shared" si="29"/>
        <v>1.47522</v>
      </c>
      <c r="P64" s="66">
        <f t="shared" si="29"/>
        <v>1.47522</v>
      </c>
      <c r="Q64" s="66">
        <f t="shared" si="29"/>
        <v>1.47522</v>
      </c>
      <c r="R64" s="66">
        <f t="shared" si="29"/>
        <v>1.47522</v>
      </c>
      <c r="S64" s="66">
        <f t="shared" si="29"/>
        <v>1.47522</v>
      </c>
      <c r="T64" s="66"/>
      <c r="U64" s="66"/>
      <c r="V64" s="65">
        <f>IF(V14&gt;0,SUMPRODUCT(W64:AH64,W14:AH14)/V14,)</f>
        <v>0</v>
      </c>
      <c r="W64" s="66"/>
      <c r="X64" s="66"/>
      <c r="Y64" s="66"/>
      <c r="Z64" s="66"/>
      <c r="AA64" s="66"/>
      <c r="AB64" s="66"/>
      <c r="AC64" s="66"/>
      <c r="AD64" s="66"/>
      <c r="AE64" s="66"/>
      <c r="AF64" s="66"/>
      <c r="AG64" s="66"/>
      <c r="AH64" s="66"/>
      <c r="AI64" s="152"/>
      <c r="AJ64" s="152"/>
      <c r="AK64" s="152"/>
      <c r="AL64" s="47"/>
    </row>
    <row r="65" spans="2:43" ht="85.5" hidden="1" customHeight="1">
      <c r="B65" s="80"/>
      <c r="C65" s="42"/>
      <c r="D65" s="101"/>
      <c r="E65" s="106" t="s">
        <v>150</v>
      </c>
      <c r="F65" s="470" t="s">
        <v>110</v>
      </c>
      <c r="G65" s="102"/>
      <c r="H65" s="103"/>
      <c r="I65" s="103"/>
      <c r="J65" s="103"/>
      <c r="K65" s="103"/>
      <c r="L65" s="103"/>
      <c r="M65" s="103"/>
      <c r="N65" s="103"/>
      <c r="O65" s="103"/>
      <c r="P65" s="103"/>
      <c r="Q65" s="103"/>
      <c r="R65" s="103"/>
      <c r="S65" s="103"/>
      <c r="T65" s="103"/>
      <c r="U65" s="103"/>
      <c r="V65" s="102"/>
      <c r="W65" s="103"/>
      <c r="X65" s="103"/>
      <c r="Y65" s="103"/>
      <c r="Z65" s="103"/>
      <c r="AA65" s="103"/>
      <c r="AB65" s="103"/>
      <c r="AC65" s="103"/>
      <c r="AD65" s="103"/>
      <c r="AE65" s="103"/>
      <c r="AF65" s="103"/>
      <c r="AG65" s="103"/>
      <c r="AH65" s="103"/>
      <c r="AI65" s="152"/>
      <c r="AJ65" s="230"/>
      <c r="AK65" s="468"/>
      <c r="AL65" s="468" t="s">
        <v>204</v>
      </c>
      <c r="AM65" s="468" t="s">
        <v>205</v>
      </c>
      <c r="AN65" s="156" t="s">
        <v>79</v>
      </c>
    </row>
    <row r="66" spans="2:43" ht="56.25" hidden="1">
      <c r="B66" s="80"/>
      <c r="C66" s="42"/>
      <c r="D66" s="101"/>
      <c r="E66" s="56" t="s">
        <v>96</v>
      </c>
      <c r="F66" s="470" t="s">
        <v>110</v>
      </c>
      <c r="G66" s="104">
        <f t="shared" ref="G66:S66" si="30">(G$60+G$61+G$18+G63)</f>
        <v>3.9597855281084682</v>
      </c>
      <c r="H66" s="104">
        <f t="shared" si="30"/>
        <v>3.8898299999999999</v>
      </c>
      <c r="I66" s="104">
        <f t="shared" si="30"/>
        <v>3.8898299999999999</v>
      </c>
      <c r="J66" s="104">
        <f t="shared" si="30"/>
        <v>3.8898299999999999</v>
      </c>
      <c r="K66" s="104">
        <f t="shared" si="30"/>
        <v>3.8898299999999999</v>
      </c>
      <c r="L66" s="104">
        <f t="shared" si="30"/>
        <v>3.8898260000000002</v>
      </c>
      <c r="M66" s="104">
        <f t="shared" si="30"/>
        <v>3.8898299999999999</v>
      </c>
      <c r="N66" s="104">
        <f t="shared" si="30"/>
        <v>4.0249959720000001</v>
      </c>
      <c r="O66" s="104">
        <f t="shared" si="30"/>
        <v>4.0249959720000001</v>
      </c>
      <c r="P66" s="104">
        <f t="shared" si="30"/>
        <v>4.0249959720000001</v>
      </c>
      <c r="Q66" s="104">
        <f t="shared" si="30"/>
        <v>4.0249959720000001</v>
      </c>
      <c r="R66" s="104">
        <f t="shared" si="30"/>
        <v>4.0249959720000001</v>
      </c>
      <c r="S66" s="104">
        <f t="shared" si="30"/>
        <v>4.0249959720000001</v>
      </c>
      <c r="T66" s="104"/>
      <c r="U66" s="104"/>
      <c r="V66" s="102"/>
      <c r="W66" s="103"/>
      <c r="X66" s="103"/>
      <c r="Y66" s="103"/>
      <c r="Z66" s="103"/>
      <c r="AA66" s="103"/>
      <c r="AB66" s="103"/>
      <c r="AC66" s="103"/>
      <c r="AD66" s="103"/>
      <c r="AE66" s="103"/>
      <c r="AF66" s="103"/>
      <c r="AG66" s="103"/>
      <c r="AH66" s="103"/>
      <c r="AI66" s="152"/>
      <c r="AJ66" s="157" t="s">
        <v>93</v>
      </c>
      <c r="AK66" s="158" t="s">
        <v>167</v>
      </c>
      <c r="AL66" s="159">
        <f>SUM(AL67:AL68)</f>
        <v>35322</v>
      </c>
      <c r="AM66" s="159">
        <f>SUM(AM67:AM68)</f>
        <v>36946.9</v>
      </c>
      <c r="AN66" s="159">
        <f>SUM(AN67:AN68)</f>
        <v>72268.899999999994</v>
      </c>
    </row>
    <row r="67" spans="2:43" hidden="1">
      <c r="B67" s="80"/>
      <c r="C67" s="42"/>
      <c r="D67" s="101"/>
      <c r="E67" s="56" t="s">
        <v>98</v>
      </c>
      <c r="F67" s="470" t="s">
        <v>110</v>
      </c>
      <c r="G67" s="104">
        <f t="shared" ref="G67:S67" si="31">(G$60+G$61+G$18+G64)</f>
        <v>2.7692128623145944</v>
      </c>
      <c r="H67" s="104">
        <f t="shared" si="31"/>
        <v>2.7203400000000002</v>
      </c>
      <c r="I67" s="104">
        <f t="shared" si="31"/>
        <v>2.7203400000000002</v>
      </c>
      <c r="J67" s="104">
        <f t="shared" si="31"/>
        <v>2.7203400000000002</v>
      </c>
      <c r="K67" s="104">
        <f t="shared" si="31"/>
        <v>2.7203400000000002</v>
      </c>
      <c r="L67" s="104">
        <f t="shared" si="31"/>
        <v>2.7203360000000001</v>
      </c>
      <c r="M67" s="104">
        <f t="shared" si="31"/>
        <v>2.7203400000000002</v>
      </c>
      <c r="N67" s="104">
        <f t="shared" si="31"/>
        <v>2.816665972</v>
      </c>
      <c r="O67" s="104">
        <f t="shared" si="31"/>
        <v>2.816665972</v>
      </c>
      <c r="P67" s="104">
        <f t="shared" si="31"/>
        <v>2.816665972</v>
      </c>
      <c r="Q67" s="104">
        <f t="shared" si="31"/>
        <v>2.816665972</v>
      </c>
      <c r="R67" s="104">
        <f t="shared" si="31"/>
        <v>2.816665972</v>
      </c>
      <c r="S67" s="104">
        <f t="shared" si="31"/>
        <v>2.816665972</v>
      </c>
      <c r="T67" s="104"/>
      <c r="U67" s="104"/>
      <c r="V67" s="102"/>
      <c r="W67" s="103"/>
      <c r="X67" s="103"/>
      <c r="Y67" s="103"/>
      <c r="Z67" s="103"/>
      <c r="AA67" s="103"/>
      <c r="AB67" s="103"/>
      <c r="AC67" s="103"/>
      <c r="AD67" s="103"/>
      <c r="AE67" s="103"/>
      <c r="AF67" s="103"/>
      <c r="AG67" s="103"/>
      <c r="AH67" s="103"/>
      <c r="AI67" s="152"/>
      <c r="AJ67" s="160" t="s">
        <v>96</v>
      </c>
      <c r="AK67" s="158" t="s">
        <v>167</v>
      </c>
      <c r="AL67" s="159">
        <f>AL13</f>
        <v>33818.269</v>
      </c>
      <c r="AM67" s="159">
        <f>AM13</f>
        <v>35488.728999999999</v>
      </c>
      <c r="AN67" s="159">
        <f>SUM(AL67:AM67)</f>
        <v>69306.997999999992</v>
      </c>
    </row>
    <row r="68" spans="2:43" hidden="1">
      <c r="D68" s="60"/>
      <c r="E68" s="61"/>
      <c r="F68" s="62"/>
      <c r="G68" s="63"/>
      <c r="H68" s="64"/>
      <c r="I68" s="64"/>
      <c r="J68" s="64"/>
      <c r="K68" s="64"/>
      <c r="L68" s="64"/>
      <c r="M68" s="64"/>
      <c r="N68" s="64"/>
      <c r="O68" s="64"/>
      <c r="P68" s="64"/>
      <c r="Q68" s="64"/>
      <c r="R68" s="64"/>
      <c r="S68" s="64"/>
      <c r="T68" s="64"/>
      <c r="U68" s="64"/>
      <c r="V68" s="63"/>
      <c r="W68" s="64"/>
      <c r="X68" s="64"/>
      <c r="Y68" s="64"/>
      <c r="Z68" s="64"/>
      <c r="AA68" s="64"/>
      <c r="AB68" s="64"/>
      <c r="AC68" s="64"/>
      <c r="AD68" s="64"/>
      <c r="AE68" s="64"/>
      <c r="AF68" s="64"/>
      <c r="AG68" s="64"/>
      <c r="AH68" s="64"/>
      <c r="AI68" s="151"/>
      <c r="AJ68" s="160" t="s">
        <v>98</v>
      </c>
      <c r="AK68" s="158" t="s">
        <v>167</v>
      </c>
      <c r="AL68" s="159">
        <f>AL14</f>
        <v>1503.731</v>
      </c>
      <c r="AM68" s="159">
        <f>AM14</f>
        <v>1458.171</v>
      </c>
      <c r="AN68" s="159">
        <f>SUM(AL68:AM68)</f>
        <v>2961.902</v>
      </c>
    </row>
    <row r="69" spans="2:43" ht="33.75" hidden="1">
      <c r="D69" s="60"/>
      <c r="E69" s="61"/>
      <c r="F69" s="62"/>
      <c r="G69" s="63"/>
      <c r="H69" s="64"/>
      <c r="I69" s="64"/>
      <c r="J69" s="64"/>
      <c r="K69" s="64"/>
      <c r="L69" s="64"/>
      <c r="M69" s="64"/>
      <c r="N69" s="64"/>
      <c r="O69" s="64"/>
      <c r="P69" s="64"/>
      <c r="Q69" s="64"/>
      <c r="R69" s="64"/>
      <c r="S69" s="64"/>
      <c r="T69" s="64"/>
      <c r="U69" s="64"/>
      <c r="V69" s="63"/>
      <c r="W69" s="64"/>
      <c r="X69" s="64"/>
      <c r="Y69" s="64"/>
      <c r="Z69" s="64"/>
      <c r="AA69" s="64"/>
      <c r="AB69" s="64"/>
      <c r="AC69" s="64"/>
      <c r="AD69" s="64"/>
      <c r="AE69" s="64"/>
      <c r="AF69" s="64"/>
      <c r="AG69" s="64"/>
      <c r="AH69" s="64"/>
      <c r="AI69" s="151"/>
      <c r="AJ69" s="157" t="s">
        <v>100</v>
      </c>
      <c r="AK69" s="158" t="s">
        <v>167</v>
      </c>
      <c r="AL69" s="159">
        <f>SUM(AL70:AL71)</f>
        <v>36917.203000000001</v>
      </c>
      <c r="AM69" s="159">
        <f>SUM(AM70:AM71)</f>
        <v>50157.942000000003</v>
      </c>
      <c r="AN69" s="159">
        <f>SUM(AN70:AN71)</f>
        <v>87075.145000000004</v>
      </c>
    </row>
    <row r="70" spans="2:43" hidden="1">
      <c r="E70" s="105" t="s">
        <v>154</v>
      </c>
      <c r="AJ70" s="161" t="s">
        <v>96</v>
      </c>
      <c r="AK70" s="158" t="s">
        <v>167</v>
      </c>
      <c r="AL70" s="159">
        <f>AL16</f>
        <v>35366.743999999999</v>
      </c>
      <c r="AM70" s="159">
        <f>AM16</f>
        <v>48726.953000000001</v>
      </c>
      <c r="AN70" s="159">
        <f>SUM(AL70:AM70)</f>
        <v>84093.697</v>
      </c>
    </row>
    <row r="71" spans="2:43" ht="53.25" hidden="1" customHeight="1">
      <c r="D71" s="53" t="s">
        <v>101</v>
      </c>
      <c r="E71" s="54" t="s">
        <v>145</v>
      </c>
      <c r="F71" s="470" t="s">
        <v>103</v>
      </c>
      <c r="G71" s="65">
        <f>IF(G$73&gt;0,SUMPRODUCT(H71:S71,H$73:S$73)/G$73,)</f>
        <v>0.45473512847243069</v>
      </c>
      <c r="H71" s="492">
        <f>H76/H73</f>
        <v>0.61599194345380059</v>
      </c>
      <c r="I71" s="66">
        <f>I76/I73</f>
        <v>0.37331993571428573</v>
      </c>
      <c r="J71" s="66">
        <f t="shared" ref="J71:AH72" si="32">J76/J73</f>
        <v>0.67756262360851649</v>
      </c>
      <c r="K71" s="66">
        <f t="shared" si="32"/>
        <v>0.64395921943048573</v>
      </c>
      <c r="L71" s="66">
        <f t="shared" si="32"/>
        <v>0.21736000007092221</v>
      </c>
      <c r="M71" s="66">
        <f t="shared" si="32"/>
        <v>0.73426088507027543</v>
      </c>
      <c r="N71" s="66">
        <f t="shared" si="32"/>
        <v>0.33203112661128092</v>
      </c>
      <c r="O71" s="66">
        <f t="shared" si="32"/>
        <v>0.53254669499776697</v>
      </c>
      <c r="P71" s="66">
        <f t="shared" si="32"/>
        <v>0.24388000000000001</v>
      </c>
      <c r="Q71" s="66">
        <f t="shared" si="32"/>
        <v>3.1670000849054421E-2</v>
      </c>
      <c r="R71" s="66">
        <f t="shared" si="32"/>
        <v>0.44694507185982291</v>
      </c>
      <c r="S71" s="66">
        <f t="shared" si="32"/>
        <v>0.55564642084847404</v>
      </c>
      <c r="T71" s="66"/>
      <c r="U71" s="66"/>
      <c r="V71" s="66" t="e">
        <f t="shared" si="32"/>
        <v>#DIV/0!</v>
      </c>
      <c r="W71" s="66" t="e">
        <f t="shared" si="32"/>
        <v>#DIV/0!</v>
      </c>
      <c r="X71" s="66" t="e">
        <f t="shared" si="32"/>
        <v>#DIV/0!</v>
      </c>
      <c r="Y71" s="66" t="e">
        <f t="shared" si="32"/>
        <v>#DIV/0!</v>
      </c>
      <c r="Z71" s="66" t="e">
        <f t="shared" si="32"/>
        <v>#DIV/0!</v>
      </c>
      <c r="AA71" s="66" t="e">
        <f t="shared" si="32"/>
        <v>#DIV/0!</v>
      </c>
      <c r="AB71" s="66" t="e">
        <f t="shared" si="32"/>
        <v>#DIV/0!</v>
      </c>
      <c r="AC71" s="66" t="e">
        <f t="shared" si="32"/>
        <v>#DIV/0!</v>
      </c>
      <c r="AD71" s="66" t="e">
        <f t="shared" si="32"/>
        <v>#DIV/0!</v>
      </c>
      <c r="AE71" s="66" t="e">
        <f t="shared" si="32"/>
        <v>#DIV/0!</v>
      </c>
      <c r="AF71" s="66" t="e">
        <f t="shared" si="32"/>
        <v>#DIV/0!</v>
      </c>
      <c r="AG71" s="66" t="e">
        <f t="shared" si="32"/>
        <v>#DIV/0!</v>
      </c>
      <c r="AH71" s="66" t="e">
        <f t="shared" si="32"/>
        <v>#DIV/0!</v>
      </c>
      <c r="AJ71" s="161" t="s">
        <v>98</v>
      </c>
      <c r="AK71" s="158" t="s">
        <v>167</v>
      </c>
      <c r="AL71" s="159">
        <f>AL17</f>
        <v>1550.4590000000001</v>
      </c>
      <c r="AM71" s="159">
        <f>AM17</f>
        <v>1430.989</v>
      </c>
      <c r="AN71" s="159">
        <f>SUM(AL71:AM71)</f>
        <v>2981.4480000000003</v>
      </c>
    </row>
    <row r="72" spans="2:43" ht="39.75" hidden="1" customHeight="1">
      <c r="D72" s="53" t="s">
        <v>71</v>
      </c>
      <c r="E72" s="54" t="s">
        <v>146</v>
      </c>
      <c r="F72" s="470" t="s">
        <v>105</v>
      </c>
      <c r="G72" s="55">
        <f>IF(SUM(H74:S74)&gt;0,SUMPRODUCT(H72:S72,H$74:S$74)/SUM(H74:S74),)</f>
        <v>152.32303964832118</v>
      </c>
      <c r="H72" s="492">
        <f>H77/H74</f>
        <v>85.348499793003512</v>
      </c>
      <c r="I72" s="66">
        <f>I77/I74</f>
        <v>210.25844884887303</v>
      </c>
      <c r="J72" s="66">
        <f t="shared" si="32"/>
        <v>117.36332977827675</v>
      </c>
      <c r="K72" s="66">
        <f t="shared" si="32"/>
        <v>100.89448986804901</v>
      </c>
      <c r="L72" s="66">
        <f t="shared" si="32"/>
        <v>113.0740899610048</v>
      </c>
      <c r="M72" s="66">
        <f t="shared" si="32"/>
        <v>113.67745016310256</v>
      </c>
      <c r="N72" s="66">
        <f t="shared" si="32"/>
        <v>124.00644185479943</v>
      </c>
      <c r="O72" s="66">
        <f t="shared" si="32"/>
        <v>184.00797366669835</v>
      </c>
      <c r="P72" s="66">
        <f t="shared" si="32"/>
        <v>203.89882986275438</v>
      </c>
      <c r="Q72" s="66">
        <f t="shared" si="32"/>
        <v>360.28836395552952</v>
      </c>
      <c r="R72" s="66">
        <f t="shared" si="32"/>
        <v>128.6287259798527</v>
      </c>
      <c r="S72" s="66">
        <f t="shared" si="32"/>
        <v>137.0816662217714</v>
      </c>
      <c r="T72" s="66"/>
      <c r="U72" s="66"/>
      <c r="V72" s="66" t="e">
        <f t="shared" si="32"/>
        <v>#DIV/0!</v>
      </c>
      <c r="W72" s="66" t="e">
        <f t="shared" si="32"/>
        <v>#DIV/0!</v>
      </c>
      <c r="X72" s="66" t="e">
        <f t="shared" si="32"/>
        <v>#DIV/0!</v>
      </c>
      <c r="Y72" s="66" t="e">
        <f t="shared" si="32"/>
        <v>#DIV/0!</v>
      </c>
      <c r="Z72" s="66" t="e">
        <f t="shared" si="32"/>
        <v>#DIV/0!</v>
      </c>
      <c r="AA72" s="66" t="e">
        <f t="shared" si="32"/>
        <v>#DIV/0!</v>
      </c>
      <c r="AB72" s="66" t="e">
        <f t="shared" si="32"/>
        <v>#DIV/0!</v>
      </c>
      <c r="AC72" s="66" t="e">
        <f t="shared" si="32"/>
        <v>#DIV/0!</v>
      </c>
      <c r="AD72" s="66" t="e">
        <f t="shared" si="32"/>
        <v>#DIV/0!</v>
      </c>
      <c r="AE72" s="66" t="e">
        <f t="shared" si="32"/>
        <v>#DIV/0!</v>
      </c>
      <c r="AF72" s="66" t="e">
        <f t="shared" si="32"/>
        <v>#DIV/0!</v>
      </c>
      <c r="AG72" s="66" t="e">
        <f t="shared" si="32"/>
        <v>#DIV/0!</v>
      </c>
      <c r="AH72" s="66" t="e">
        <f t="shared" si="32"/>
        <v>#DIV/0!</v>
      </c>
    </row>
    <row r="73" spans="2:43" ht="41.25" hidden="1" customHeight="1">
      <c r="D73" s="53"/>
      <c r="E73" s="117" t="s">
        <v>100</v>
      </c>
      <c r="F73" s="118" t="s">
        <v>94</v>
      </c>
      <c r="G73" s="124">
        <f>SUM(H73:S73)</f>
        <v>72269980</v>
      </c>
      <c r="H73" s="125">
        <v>6649996</v>
      </c>
      <c r="I73" s="125">
        <v>5600000</v>
      </c>
      <c r="J73" s="125">
        <v>6020014</v>
      </c>
      <c r="K73" s="125">
        <v>5970000</v>
      </c>
      <c r="L73" s="125">
        <v>5639985</v>
      </c>
      <c r="M73" s="125">
        <v>5440020</v>
      </c>
      <c r="N73" s="125">
        <v>6009970</v>
      </c>
      <c r="O73" s="125">
        <v>7209980</v>
      </c>
      <c r="P73" s="125">
        <v>5760000</v>
      </c>
      <c r="Q73" s="125">
        <v>5830015</v>
      </c>
      <c r="R73" s="125">
        <v>5860020</v>
      </c>
      <c r="S73" s="125">
        <v>6279980</v>
      </c>
      <c r="T73" s="206"/>
      <c r="U73" s="206"/>
      <c r="AJ73" s="106" t="s">
        <v>150</v>
      </c>
      <c r="AK73" s="470" t="s">
        <v>110</v>
      </c>
    </row>
    <row r="74" spans="2:43" ht="39.75" hidden="1" customHeight="1">
      <c r="D74" s="53" t="s">
        <v>72</v>
      </c>
      <c r="E74" s="117" t="s">
        <v>147</v>
      </c>
      <c r="F74" s="118" t="s">
        <v>107</v>
      </c>
      <c r="G74" s="119">
        <f>SUM(H74:S74)/12</f>
        <v>19733.916666666668</v>
      </c>
      <c r="H74" s="125">
        <v>19324</v>
      </c>
      <c r="I74" s="125">
        <v>16549</v>
      </c>
      <c r="J74" s="125">
        <v>17815</v>
      </c>
      <c r="K74" s="125">
        <v>16976</v>
      </c>
      <c r="L74" s="125">
        <v>22054</v>
      </c>
      <c r="M74" s="125">
        <v>22072</v>
      </c>
      <c r="N74" s="125">
        <v>24628</v>
      </c>
      <c r="O74" s="125">
        <v>21038</v>
      </c>
      <c r="P74" s="125">
        <v>16904</v>
      </c>
      <c r="Q74" s="125">
        <v>17090</v>
      </c>
      <c r="R74" s="125">
        <v>23626</v>
      </c>
      <c r="S74" s="125">
        <v>18731</v>
      </c>
      <c r="T74" s="206"/>
      <c r="U74" s="206"/>
      <c r="AJ74" s="56" t="s">
        <v>96</v>
      </c>
      <c r="AK74" s="470" t="s">
        <v>110</v>
      </c>
      <c r="AL74" s="163">
        <f>M66</f>
        <v>3.8898299999999999</v>
      </c>
      <c r="AM74" s="163">
        <f>N66</f>
        <v>4.0249959720000001</v>
      </c>
      <c r="AN74" s="163"/>
      <c r="AP74" s="254"/>
      <c r="AQ74" s="254"/>
    </row>
    <row r="75" spans="2:43" ht="40.5" hidden="1" customHeight="1">
      <c r="D75" s="53"/>
      <c r="E75" s="117" t="s">
        <v>164</v>
      </c>
      <c r="F75" s="118"/>
      <c r="G75" s="119">
        <f>SUM(H75:S75)</f>
        <v>68934860.689999983</v>
      </c>
      <c r="H75" s="125">
        <f>H76+H77</f>
        <v>5745618.3700000001</v>
      </c>
      <c r="I75" s="125">
        <f>I76+I77</f>
        <v>5570158.71</v>
      </c>
      <c r="J75" s="125">
        <f t="shared" ref="J75:S75" si="33">J76+J77</f>
        <v>6169764.2000000002</v>
      </c>
      <c r="K75" s="125">
        <f t="shared" si="33"/>
        <v>5557221.4000000004</v>
      </c>
      <c r="L75" s="125">
        <f t="shared" si="33"/>
        <v>3719643.12</v>
      </c>
      <c r="M75" s="125">
        <f t="shared" si="33"/>
        <v>6503482.5800000001</v>
      </c>
      <c r="N75" s="125">
        <f t="shared" si="33"/>
        <v>5049527.7600000007</v>
      </c>
      <c r="O75" s="125">
        <f t="shared" si="33"/>
        <v>7710810.7699999996</v>
      </c>
      <c r="P75" s="125">
        <f t="shared" si="33"/>
        <v>4851454.62</v>
      </c>
      <c r="Q75" s="125">
        <f t="shared" si="33"/>
        <v>6341964.7199999997</v>
      </c>
      <c r="R75" s="125">
        <f t="shared" si="33"/>
        <v>5658089.3399999999</v>
      </c>
      <c r="S75" s="125">
        <f t="shared" si="33"/>
        <v>6057125.0999999996</v>
      </c>
      <c r="T75" s="206"/>
      <c r="U75" s="206"/>
      <c r="AJ75" s="56" t="s">
        <v>98</v>
      </c>
      <c r="AK75" s="470" t="s">
        <v>110</v>
      </c>
      <c r="AL75" s="163">
        <f>M67</f>
        <v>2.7203400000000002</v>
      </c>
      <c r="AM75" s="163">
        <f>N67</f>
        <v>2.816665972</v>
      </c>
      <c r="AN75" s="163"/>
      <c r="AP75" s="254"/>
      <c r="AQ75" s="254"/>
    </row>
    <row r="76" spans="2:43" ht="46.5" hidden="1" customHeight="1">
      <c r="D76" s="53"/>
      <c r="E76" s="117" t="s">
        <v>163</v>
      </c>
      <c r="F76" s="118"/>
      <c r="G76" s="119">
        <f>SUM(H76:S76)</f>
        <v>32863698.639999997</v>
      </c>
      <c r="H76" s="125">
        <v>4096343.96</v>
      </c>
      <c r="I76" s="125">
        <v>2090591.6400000001</v>
      </c>
      <c r="J76" s="125">
        <v>4078936.48</v>
      </c>
      <c r="K76" s="125">
        <v>3844436.54</v>
      </c>
      <c r="L76" s="125">
        <v>1225907.1400000001</v>
      </c>
      <c r="M76" s="125">
        <v>3994393.9</v>
      </c>
      <c r="N76" s="125">
        <v>1995497.11</v>
      </c>
      <c r="O76" s="125">
        <v>3839651.02</v>
      </c>
      <c r="P76" s="125">
        <v>1404748.8</v>
      </c>
      <c r="Q76" s="125">
        <v>184636.58000000002</v>
      </c>
      <c r="R76" s="125">
        <v>2619107.0599999996</v>
      </c>
      <c r="S76" s="125">
        <v>3489448.41</v>
      </c>
      <c r="T76" s="206"/>
      <c r="U76" s="206"/>
      <c r="AJ76" s="54" t="s">
        <v>151</v>
      </c>
      <c r="AK76" s="470" t="s">
        <v>110</v>
      </c>
      <c r="AL76" s="163">
        <f>SUM(H75:M75)/SUM(H73:M73)</f>
        <v>0.94184241937609603</v>
      </c>
      <c r="AM76" s="163">
        <f>SUM(O75:S75)/SUM(O73:S73)</f>
        <v>0.98963960886225089</v>
      </c>
      <c r="AN76" s="159"/>
    </row>
    <row r="77" spans="2:43" ht="36.75" hidden="1" customHeight="1">
      <c r="D77" s="53"/>
      <c r="E77" s="117" t="s">
        <v>165</v>
      </c>
      <c r="F77" s="118"/>
      <c r="G77" s="119">
        <f>SUM(H77:S77)</f>
        <v>36071162.049999997</v>
      </c>
      <c r="H77" s="125">
        <v>1649274.41</v>
      </c>
      <c r="I77" s="125">
        <v>3479567.07</v>
      </c>
      <c r="J77" s="125">
        <v>2090827.7200000002</v>
      </c>
      <c r="K77" s="125">
        <v>1712784.8599999999</v>
      </c>
      <c r="L77" s="125">
        <v>2493735.98</v>
      </c>
      <c r="M77" s="125">
        <v>2509088.6799999997</v>
      </c>
      <c r="N77" s="125">
        <v>3054030.6500000004</v>
      </c>
      <c r="O77" s="125">
        <v>3871159.75</v>
      </c>
      <c r="P77" s="125">
        <v>3446705.8200000003</v>
      </c>
      <c r="Q77" s="125">
        <v>6157328.1399999997</v>
      </c>
      <c r="R77" s="125">
        <v>3038982.2800000003</v>
      </c>
      <c r="S77" s="125">
        <v>2567676.69</v>
      </c>
      <c r="T77" s="206"/>
      <c r="U77" s="206"/>
      <c r="AJ77" s="108"/>
      <c r="AK77" s="109"/>
      <c r="AL77" s="163"/>
      <c r="AM77" s="163"/>
      <c r="AN77" s="159"/>
    </row>
    <row r="78" spans="2:43" ht="56.25" hidden="1">
      <c r="D78" s="53"/>
      <c r="E78" s="117"/>
      <c r="F78" s="118"/>
      <c r="G78" s="119"/>
      <c r="H78" s="125"/>
      <c r="I78" s="125"/>
      <c r="J78" s="125"/>
      <c r="K78" s="125"/>
      <c r="L78" s="125"/>
      <c r="M78" s="125"/>
      <c r="N78" s="125"/>
      <c r="O78" s="125"/>
      <c r="P78" s="125"/>
      <c r="Q78" s="125"/>
      <c r="R78" s="125"/>
      <c r="S78" s="125"/>
      <c r="T78" s="206"/>
      <c r="U78" s="206"/>
      <c r="AJ78" s="54" t="s">
        <v>114</v>
      </c>
      <c r="AK78" s="470" t="s">
        <v>110</v>
      </c>
      <c r="AL78" s="163">
        <f>SUMPRODUCT(H81:M81,H73:M73)/SUM(H73:M73)</f>
        <v>2.9744955215902369E-3</v>
      </c>
      <c r="AM78" s="163">
        <f>SUMPRODUCT(N81:S81,N73:S73)/SUM(N73:S73)</f>
        <v>2.8032176769314937E-3</v>
      </c>
      <c r="AN78" s="159">
        <f>G81</f>
        <v>2.8869251311540419E-3</v>
      </c>
    </row>
    <row r="79" spans="2:43" ht="62.25" hidden="1" customHeight="1">
      <c r="D79" s="53"/>
      <c r="E79" s="54" t="s">
        <v>151</v>
      </c>
      <c r="F79" s="470" t="s">
        <v>110</v>
      </c>
      <c r="G79" s="65">
        <f>IF(G73&gt;0,SUMPRODUCT(H79:S79,H73:S73)/G73,)</f>
        <v>0.95385194087503533</v>
      </c>
      <c r="H79" s="65">
        <f>((IF(H73&gt;0,(H71*H73+H72*H74)/H73,)))</f>
        <v>0.86400328210723742</v>
      </c>
      <c r="I79" s="65">
        <f t="shared" ref="I79:S79" si="34">((IF(I73&gt;0,(I71*I73+I72*I74)/I73,)))</f>
        <v>0.99467119821428573</v>
      </c>
      <c r="J79" s="65">
        <f t="shared" si="34"/>
        <v>1.0248753906552377</v>
      </c>
      <c r="K79" s="65">
        <f t="shared" si="34"/>
        <v>0.93085785594639869</v>
      </c>
      <c r="L79" s="65">
        <f t="shared" si="34"/>
        <v>0.65951294551315298</v>
      </c>
      <c r="M79" s="65">
        <f t="shared" si="34"/>
        <v>1.1954887261443892</v>
      </c>
      <c r="N79" s="65">
        <f t="shared" si="34"/>
        <v>0.84019184122383317</v>
      </c>
      <c r="O79" s="65">
        <f t="shared" si="34"/>
        <v>1.0694635449751593</v>
      </c>
      <c r="P79" s="65">
        <f t="shared" si="34"/>
        <v>0.84226642708333332</v>
      </c>
      <c r="Q79" s="65">
        <f t="shared" si="34"/>
        <v>1.0878127620597888</v>
      </c>
      <c r="R79" s="65">
        <f t="shared" si="34"/>
        <v>0.96554096061105588</v>
      </c>
      <c r="S79" s="65">
        <f t="shared" si="34"/>
        <v>0.96451343794088507</v>
      </c>
      <c r="T79" s="154"/>
      <c r="U79" s="154"/>
      <c r="AJ79" s="54" t="s">
        <v>161</v>
      </c>
      <c r="AK79" s="470" t="s">
        <v>110</v>
      </c>
      <c r="AL79" s="163"/>
      <c r="AM79" s="163"/>
      <c r="AN79" s="159"/>
    </row>
    <row r="80" spans="2:43" ht="64.5" hidden="1" customHeight="1">
      <c r="D80" s="53"/>
      <c r="E80" s="108" t="s">
        <v>152</v>
      </c>
      <c r="F80" s="109" t="s">
        <v>110</v>
      </c>
      <c r="G80" s="110">
        <f>IF(G12&gt;0,SUMPRODUCT(H80:S80,H12:S12)/G12,)</f>
        <v>0.76663817265038747</v>
      </c>
      <c r="H80" s="111">
        <f t="shared" ref="H80:S80" si="35">(H71*H12+H72*H59)/H12</f>
        <v>0.78668894303980752</v>
      </c>
      <c r="I80" s="111">
        <f t="shared" si="35"/>
        <v>0.79383683341203182</v>
      </c>
      <c r="J80" s="111">
        <f t="shared" si="35"/>
        <v>0.91228928316506985</v>
      </c>
      <c r="K80" s="111">
        <f t="shared" si="35"/>
        <v>0.84574819916658373</v>
      </c>
      <c r="L80" s="111">
        <f t="shared" si="35"/>
        <v>0.44350617641206214</v>
      </c>
      <c r="M80" s="111">
        <f t="shared" si="35"/>
        <v>0.96161578539648052</v>
      </c>
      <c r="N80" s="111">
        <f t="shared" si="35"/>
        <v>0.58004401032087982</v>
      </c>
      <c r="O80" s="111">
        <f t="shared" si="35"/>
        <v>0.90056264233116368</v>
      </c>
      <c r="P80" s="111">
        <f t="shared" si="35"/>
        <v>0.65167765972550884</v>
      </c>
      <c r="Q80" s="111">
        <f t="shared" si="35"/>
        <v>0.75224672876011334</v>
      </c>
      <c r="R80" s="111">
        <f t="shared" si="35"/>
        <v>0.7042025238195283</v>
      </c>
      <c r="S80" s="111">
        <f t="shared" si="35"/>
        <v>0.82980975329201689</v>
      </c>
      <c r="T80" s="207"/>
      <c r="U80" s="207"/>
      <c r="V80"/>
      <c r="AJ80" s="56" t="s">
        <v>96</v>
      </c>
      <c r="AK80" s="470" t="s">
        <v>110</v>
      </c>
      <c r="AL80" s="163">
        <f>M83</f>
        <v>2.5842000000000001</v>
      </c>
      <c r="AM80" s="163">
        <f>N83</f>
        <v>2.6835499999999999</v>
      </c>
      <c r="AN80" s="159"/>
      <c r="AO80" s="39">
        <f>SUMPRODUCT(H81:S81,H73:S73)</f>
        <v>208638.02148999998</v>
      </c>
    </row>
    <row r="81" spans="4:41" ht="45" hidden="1">
      <c r="D81" s="53" t="s">
        <v>113</v>
      </c>
      <c r="E81" s="54" t="s">
        <v>114</v>
      </c>
      <c r="F81" s="470" t="s">
        <v>110</v>
      </c>
      <c r="G81" s="65">
        <f>IF(G$73&gt;0,SUMPRODUCT(H81:S81,H$73:S$73)/G$73,)</f>
        <v>2.8869251311540419E-3</v>
      </c>
      <c r="H81" s="66">
        <v>2.7599999999999999E-3</v>
      </c>
      <c r="I81" s="66">
        <v>3.1900000000000001E-3</v>
      </c>
      <c r="J81" s="66">
        <v>2.97E-3</v>
      </c>
      <c r="K81" s="66">
        <v>3.2200000000000002E-3</v>
      </c>
      <c r="L81" s="66">
        <v>3.3799999999999998E-3</v>
      </c>
      <c r="M81" s="66">
        <v>2.33E-3</v>
      </c>
      <c r="N81" s="66">
        <v>2.7799999999999999E-3</v>
      </c>
      <c r="O81" s="66">
        <v>3.0000000000000001E-3</v>
      </c>
      <c r="P81" s="66">
        <v>3.3E-3</v>
      </c>
      <c r="Q81" s="66">
        <v>2.7100000000000002E-3</v>
      </c>
      <c r="R81" s="66">
        <v>2.4500000000000004E-3</v>
      </c>
      <c r="S81" s="66">
        <v>2.5600000000000002E-3</v>
      </c>
      <c r="T81" s="152"/>
      <c r="U81" s="152"/>
      <c r="AJ81" s="56" t="s">
        <v>98</v>
      </c>
      <c r="AK81" s="470" t="s">
        <v>110</v>
      </c>
      <c r="AL81" s="163">
        <f>M84</f>
        <v>1.4147099999999999</v>
      </c>
      <c r="AM81" s="163">
        <f>N84</f>
        <v>1.47522</v>
      </c>
      <c r="AN81" s="159"/>
    </row>
    <row r="82" spans="4:41" ht="74.25" hidden="1" customHeight="1">
      <c r="D82" s="53" t="s">
        <v>115</v>
      </c>
      <c r="E82" s="54" t="s">
        <v>161</v>
      </c>
      <c r="F82" s="470" t="s">
        <v>110</v>
      </c>
      <c r="G82" s="65">
        <f t="shared" ref="G82:S82" ca="1" si="36">(G83*G16+G17*G84)/G15</f>
        <v>2.5943071429510787</v>
      </c>
      <c r="H82" s="65">
        <f t="shared" ca="1" si="36"/>
        <v>2.5356772243847066</v>
      </c>
      <c r="I82" s="65">
        <f t="shared" ca="1" si="36"/>
        <v>2.5317285856907796</v>
      </c>
      <c r="J82" s="65">
        <f t="shared" ca="1" si="36"/>
        <v>2.5354541727311615</v>
      </c>
      <c r="K82" s="65">
        <f t="shared" ca="1" si="36"/>
        <v>2.5360106976350929</v>
      </c>
      <c r="L82" s="65">
        <f t="shared" ca="1" si="36"/>
        <v>2.5340436254691063</v>
      </c>
      <c r="M82" s="65">
        <f t="shared" ca="1" si="36"/>
        <v>2.5375988245821213</v>
      </c>
      <c r="N82" s="65">
        <f t="shared" ca="1" si="36"/>
        <v>2.6376391050254147</v>
      </c>
      <c r="O82" s="65">
        <f t="shared" ca="1" si="36"/>
        <v>2.6442552386813607</v>
      </c>
      <c r="P82" s="65">
        <f t="shared" ca="1" si="36"/>
        <v>2.6355369169199165</v>
      </c>
      <c r="Q82" s="65">
        <f t="shared" ca="1" si="36"/>
        <v>2.6314316305575804</v>
      </c>
      <c r="R82" s="65">
        <f t="shared" ca="1" si="36"/>
        <v>2.6341439064128584</v>
      </c>
      <c r="S82" s="65">
        <f t="shared" ca="1" si="36"/>
        <v>2.6687836960791449</v>
      </c>
      <c r="T82" s="154"/>
      <c r="U82" s="154"/>
      <c r="AJ82" s="162" t="s">
        <v>112</v>
      </c>
      <c r="AK82" s="468" t="s">
        <v>110</v>
      </c>
      <c r="AL82" s="163">
        <f>AL18</f>
        <v>0.36137000000000002</v>
      </c>
      <c r="AM82" s="163">
        <f>AM18</f>
        <v>0.37330000000000002</v>
      </c>
      <c r="AN82" s="167">
        <f>(AL82*AL69+AM69*AM82)/AN69</f>
        <v>0.36824204423328843</v>
      </c>
    </row>
    <row r="83" spans="4:41" hidden="1">
      <c r="D83" s="58" t="str">
        <f>"9."&amp;B83</f>
        <v>9.</v>
      </c>
      <c r="E83" s="56" t="s">
        <v>96</v>
      </c>
      <c r="F83" s="470" t="s">
        <v>110</v>
      </c>
      <c r="G83" s="65">
        <f>IF(G$13&gt;0,SUMPRODUCT(H83:S83,H$13:S$13)/G$13,)</f>
        <v>2.6350722831444808</v>
      </c>
      <c r="H83" s="66">
        <v>2.5842000000000001</v>
      </c>
      <c r="I83" s="66">
        <v>2.5842000000000001</v>
      </c>
      <c r="J83" s="66">
        <v>2.5842000000000001</v>
      </c>
      <c r="K83" s="66">
        <v>2.5842000000000001</v>
      </c>
      <c r="L83" s="66">
        <v>2.5842000000000001</v>
      </c>
      <c r="M83" s="66">
        <v>2.5842000000000001</v>
      </c>
      <c r="N83" s="66">
        <v>2.6835499999999999</v>
      </c>
      <c r="O83" s="66">
        <v>2.6835499999999999</v>
      </c>
      <c r="P83" s="66">
        <v>2.6835499999999999</v>
      </c>
      <c r="Q83" s="66">
        <v>2.6835499999999999</v>
      </c>
      <c r="R83" s="66">
        <v>2.6835499999999999</v>
      </c>
      <c r="S83" s="66">
        <v>2.6835499999999999</v>
      </c>
      <c r="T83" s="152"/>
      <c r="U83" s="152"/>
    </row>
    <row r="84" spans="4:41" hidden="1">
      <c r="D84" s="58" t="str">
        <f>"9."&amp;B84</f>
        <v>9.</v>
      </c>
      <c r="E84" s="56" t="s">
        <v>98</v>
      </c>
      <c r="F84" s="470" t="s">
        <v>110</v>
      </c>
      <c r="G84" s="65">
        <f>IF(G$14&gt;0,SUMPRODUCT(H84:S84,H$14:S$14)/G$14,)</f>
        <v>1.4444996173506075</v>
      </c>
      <c r="H84" s="66">
        <v>1.4147099999999999</v>
      </c>
      <c r="I84" s="66">
        <v>1.4147099999999999</v>
      </c>
      <c r="J84" s="66">
        <v>1.4147099999999999</v>
      </c>
      <c r="K84" s="66">
        <v>1.4147099999999999</v>
      </c>
      <c r="L84" s="66">
        <v>1.4147099999999999</v>
      </c>
      <c r="M84" s="66">
        <v>1.4147099999999999</v>
      </c>
      <c r="N84" s="66">
        <v>1.47522</v>
      </c>
      <c r="O84" s="66">
        <v>1.47522</v>
      </c>
      <c r="P84" s="66">
        <v>1.47522</v>
      </c>
      <c r="Q84" s="66">
        <v>1.47522</v>
      </c>
      <c r="R84" s="66">
        <v>1.47522</v>
      </c>
      <c r="S84" s="66">
        <v>1.47522</v>
      </c>
      <c r="T84" s="152"/>
      <c r="U84" s="152"/>
    </row>
    <row r="85" spans="4:41" ht="54" hidden="1" customHeight="1">
      <c r="D85"/>
      <c r="E85" s="114" t="s">
        <v>155</v>
      </c>
      <c r="F85" s="109"/>
      <c r="G85" s="214">
        <f>SUM(H85:S85)</f>
        <v>72593.68804950107</v>
      </c>
      <c r="H85" s="116">
        <f>H86+H87+H88</f>
        <v>-542176.26101878728</v>
      </c>
      <c r="I85" s="116">
        <f t="shared" ref="I85:S85" si="37">I86+I87+I88</f>
        <v>339684.75908102549</v>
      </c>
      <c r="J85" s="116">
        <f t="shared" si="37"/>
        <v>478895.16184101818</v>
      </c>
      <c r="K85" s="116">
        <f t="shared" si="37"/>
        <v>-69330.685001708247</v>
      </c>
      <c r="L85" s="116">
        <f t="shared" si="37"/>
        <v>-1592223.2738301777</v>
      </c>
      <c r="M85" s="116">
        <f t="shared" si="37"/>
        <v>1556636.4879443154</v>
      </c>
      <c r="N85" s="116">
        <f t="shared" si="37"/>
        <v>-823375.3757955099</v>
      </c>
      <c r="O85" s="116">
        <f t="shared" si="37"/>
        <v>716760.27325676417</v>
      </c>
      <c r="P85" s="116">
        <f t="shared" si="37"/>
        <v>-706565.66237799486</v>
      </c>
      <c r="Q85" s="116">
        <f t="shared" si="37"/>
        <v>737184.70655029849</v>
      </c>
      <c r="R85" s="116">
        <f t="shared" si="37"/>
        <v>-2323.1544575569906</v>
      </c>
      <c r="S85" s="116">
        <f t="shared" si="37"/>
        <v>-20573.288142185665</v>
      </c>
      <c r="T85" s="208"/>
      <c r="U85" s="208"/>
      <c r="AJ85" s="114" t="s">
        <v>155</v>
      </c>
      <c r="AK85" s="35" t="s">
        <v>34</v>
      </c>
      <c r="AL85" s="159" t="s">
        <v>210</v>
      </c>
      <c r="AM85" s="159" t="s">
        <v>211</v>
      </c>
      <c r="AN85" s="159" t="s">
        <v>30</v>
      </c>
    </row>
    <row r="86" spans="4:41" hidden="1">
      <c r="D86" s="112"/>
      <c r="E86" s="56" t="s">
        <v>96</v>
      </c>
      <c r="F86" s="470"/>
      <c r="G86" s="55">
        <f>SUM(H86:S86)</f>
        <v>95983.106216766522</v>
      </c>
      <c r="H86" s="57">
        <f t="shared" ref="H86:S86" si="38">(H$79+H83+H$81+H$18-H66)*(H16-H13)</f>
        <v>-15049.320137749315</v>
      </c>
      <c r="I86" s="57">
        <f t="shared" si="38"/>
        <v>43617.171028901925</v>
      </c>
      <c r="J86" s="57">
        <f t="shared" si="38"/>
        <v>-12509.055223900335</v>
      </c>
      <c r="K86" s="57">
        <f t="shared" si="38"/>
        <v>-356.95542408710446</v>
      </c>
      <c r="L86" s="57">
        <f t="shared" si="38"/>
        <v>1288.6427895500226</v>
      </c>
      <c r="M86" s="57">
        <f t="shared" si="38"/>
        <v>167279.28416433377</v>
      </c>
      <c r="N86" s="57">
        <f t="shared" si="38"/>
        <v>-71166.124789089852</v>
      </c>
      <c r="O86" s="57">
        <f t="shared" si="38"/>
        <v>-33401.548008489379</v>
      </c>
      <c r="P86" s="57">
        <f t="shared" si="38"/>
        <v>9095.6473919064356</v>
      </c>
      <c r="Q86" s="57">
        <f t="shared" si="38"/>
        <v>21060.678438919385</v>
      </c>
      <c r="R86" s="57">
        <f t="shared" si="38"/>
        <v>8.1470885801376411</v>
      </c>
      <c r="S86" s="57">
        <f t="shared" si="38"/>
        <v>-13883.461102109162</v>
      </c>
      <c r="T86" s="147"/>
      <c r="U86" s="147"/>
      <c r="AJ86" s="56" t="s">
        <v>96</v>
      </c>
      <c r="AK86" s="470"/>
      <c r="AL86" s="159">
        <f>(AL$76+AL80+AL$78+AL82-AL74)*(AL70-AL67)</f>
        <v>0.86236879619441487</v>
      </c>
      <c r="AM86" s="159">
        <f>(AM$76+AM80+AM$78+AM82-AM74)*(AM70-AM67)</f>
        <v>321.64720288511052</v>
      </c>
      <c r="AN86" s="159">
        <f>SUM(AL86:AM86)</f>
        <v>322.50957168130492</v>
      </c>
      <c r="AO86" s="136">
        <f>G86</f>
        <v>95983.106216766522</v>
      </c>
    </row>
    <row r="87" spans="4:41" hidden="1">
      <c r="D87" s="112"/>
      <c r="E87" s="56" t="s">
        <v>98</v>
      </c>
      <c r="F87" s="470"/>
      <c r="G87" s="55">
        <f>SUM(H87:S87)</f>
        <v>-17673.108567266798</v>
      </c>
      <c r="H87" s="57">
        <f t="shared" ref="H87:S87" si="39">(H$79+H84+H$81+H$18-H67)*(H17-H14)</f>
        <v>-11912.640481039747</v>
      </c>
      <c r="I87" s="57">
        <f t="shared" si="39"/>
        <v>-1840.7187478767762</v>
      </c>
      <c r="J87" s="57">
        <f t="shared" si="39"/>
        <v>-6702.3781350808576</v>
      </c>
      <c r="K87" s="57">
        <f t="shared" si="39"/>
        <v>68.872022378562903</v>
      </c>
      <c r="L87" s="57">
        <f t="shared" si="39"/>
        <v>1829.4225802734811</v>
      </c>
      <c r="M87" s="57">
        <f t="shared" si="39"/>
        <v>5274.7821799817248</v>
      </c>
      <c r="N87" s="57">
        <f t="shared" si="39"/>
        <v>-2753.205006421796</v>
      </c>
      <c r="O87" s="57">
        <f t="shared" si="39"/>
        <v>-3355.3747347459994</v>
      </c>
      <c r="P87" s="57">
        <f t="shared" si="39"/>
        <v>-643.7877699023345</v>
      </c>
      <c r="Q87" s="57">
        <f t="shared" si="39"/>
        <v>2332.0121113793343</v>
      </c>
      <c r="R87" s="57">
        <f t="shared" si="39"/>
        <v>2.4344538633711643</v>
      </c>
      <c r="S87" s="57">
        <f t="shared" si="39"/>
        <v>27.472959924239341</v>
      </c>
      <c r="T87" s="147"/>
      <c r="U87" s="147"/>
      <c r="AJ87" s="56" t="s">
        <v>98</v>
      </c>
      <c r="AK87" s="470"/>
      <c r="AL87" s="159">
        <f>(AL$76+AL81+AL$78+AL82-AL75)*(AL71-AL68)</f>
        <v>2.6023519339074066E-2</v>
      </c>
      <c r="AM87" s="159">
        <f>(AM$76+AM81+AM$78+AM82-AM75)*(AM71-AM68)</f>
        <v>-0.66043710008406242</v>
      </c>
      <c r="AN87" s="159">
        <f>SUM(AL87:AM87)</f>
        <v>-0.63441358074498833</v>
      </c>
      <c r="AO87" s="136">
        <f>G87</f>
        <v>-17673.108567266798</v>
      </c>
    </row>
    <row r="88" spans="4:41" ht="54.75" hidden="1" customHeight="1">
      <c r="D88"/>
      <c r="E88" s="54" t="s">
        <v>149</v>
      </c>
      <c r="F88" s="470" t="s">
        <v>117</v>
      </c>
      <c r="G88" s="113">
        <f>SUM(H88:S88)</f>
        <v>-5716.3095999984071</v>
      </c>
      <c r="H88" s="113">
        <f t="shared" ref="H88:S88" si="40">H75-H12*H60</f>
        <v>-515214.3003999982</v>
      </c>
      <c r="I88" s="113">
        <f t="shared" si="40"/>
        <v>297908.30680000037</v>
      </c>
      <c r="J88" s="113">
        <f t="shared" si="40"/>
        <v>498106.5951999994</v>
      </c>
      <c r="K88" s="113">
        <f t="shared" si="40"/>
        <v>-69042.601599999703</v>
      </c>
      <c r="L88" s="113">
        <f t="shared" si="40"/>
        <v>-1595341.3392000012</v>
      </c>
      <c r="M88" s="113">
        <f t="shared" si="40"/>
        <v>1384082.4216</v>
      </c>
      <c r="N88" s="113">
        <f t="shared" si="40"/>
        <v>-749456.04599999823</v>
      </c>
      <c r="O88" s="113">
        <f t="shared" si="40"/>
        <v>753517.19599999953</v>
      </c>
      <c r="P88" s="113">
        <f t="shared" si="40"/>
        <v>-715017.52199999895</v>
      </c>
      <c r="Q88" s="113">
        <f t="shared" si="40"/>
        <v>713792.01599999983</v>
      </c>
      <c r="R88" s="113">
        <f t="shared" si="40"/>
        <v>-2333.7360000004992</v>
      </c>
      <c r="S88" s="113">
        <f t="shared" si="40"/>
        <v>-6717.3000000007451</v>
      </c>
      <c r="T88" s="209"/>
      <c r="U88" s="209"/>
      <c r="AJ88" s="54" t="s">
        <v>149</v>
      </c>
      <c r="AK88" s="35" t="s">
        <v>34</v>
      </c>
    </row>
    <row r="89" spans="4:41" hidden="1">
      <c r="D89"/>
      <c r="E89" s="54"/>
      <c r="F89" s="54"/>
      <c r="G89" s="54"/>
      <c r="H89" s="54"/>
      <c r="I89" s="54"/>
      <c r="J89" s="54"/>
      <c r="K89" s="54"/>
      <c r="L89" s="54"/>
      <c r="M89" s="54"/>
      <c r="N89" s="54"/>
      <c r="O89" s="54"/>
      <c r="P89" s="54"/>
      <c r="Q89" s="54"/>
      <c r="R89" s="54"/>
      <c r="S89" s="54"/>
      <c r="T89" s="210"/>
      <c r="U89" s="210"/>
    </row>
    <row r="90" spans="4:41" ht="55.5" hidden="1" customHeight="1">
      <c r="D90"/>
      <c r="E90" s="54" t="s">
        <v>149</v>
      </c>
      <c r="F90" s="470" t="s">
        <v>117</v>
      </c>
      <c r="G90" s="113">
        <f>SUM(H90:S90)</f>
        <v>-6806.4013999989256</v>
      </c>
      <c r="H90" s="39">
        <f>H75-H73*H60</f>
        <v>-517188.26289599948</v>
      </c>
      <c r="I90" s="39">
        <f t="shared" ref="I90:S90" si="41">I75-I73*I60</f>
        <v>296213.11000000034</v>
      </c>
      <c r="J90" s="39">
        <f t="shared" si="41"/>
        <v>500259.49513600022</v>
      </c>
      <c r="K90" s="39">
        <f t="shared" si="41"/>
        <v>-65181.319999999367</v>
      </c>
      <c r="L90" s="39">
        <f t="shared" si="41"/>
        <v>-1591936.83342</v>
      </c>
      <c r="M90" s="39">
        <f t="shared" si="41"/>
        <v>1380202.3044800004</v>
      </c>
      <c r="N90" s="39">
        <f t="shared" si="41"/>
        <v>-753579.07259999961</v>
      </c>
      <c r="O90" s="39">
        <f t="shared" si="41"/>
        <v>748998.28159999941</v>
      </c>
      <c r="P90" s="39">
        <f t="shared" si="41"/>
        <v>-710286.1799999997</v>
      </c>
      <c r="Q90" s="39">
        <f t="shared" si="41"/>
        <v>712618.83629999962</v>
      </c>
      <c r="R90" s="39">
        <f t="shared" si="41"/>
        <v>-228.77160000056028</v>
      </c>
      <c r="S90" s="39">
        <f t="shared" si="41"/>
        <v>-6697.9884000001475</v>
      </c>
      <c r="V90" s="39">
        <f t="shared" ref="V90:AH90" ca="1" si="42">V15*V60-V75</f>
        <v>0</v>
      </c>
      <c r="W90" s="39" t="e">
        <f t="shared" ca="1" si="42"/>
        <v>#NAME?</v>
      </c>
      <c r="X90" s="39" t="e">
        <f t="shared" ca="1" si="42"/>
        <v>#NAME?</v>
      </c>
      <c r="Y90" s="39" t="e">
        <f t="shared" ca="1" si="42"/>
        <v>#NAME?</v>
      </c>
      <c r="Z90" s="39" t="e">
        <f t="shared" ca="1" si="42"/>
        <v>#NAME?</v>
      </c>
      <c r="AA90" s="39" t="e">
        <f t="shared" ca="1" si="42"/>
        <v>#NAME?</v>
      </c>
      <c r="AB90" s="39" t="e">
        <f t="shared" ca="1" si="42"/>
        <v>#NAME?</v>
      </c>
      <c r="AC90" s="39" t="e">
        <f t="shared" ca="1" si="42"/>
        <v>#NAME?</v>
      </c>
      <c r="AD90" s="39" t="e">
        <f t="shared" ca="1" si="42"/>
        <v>#NAME?</v>
      </c>
      <c r="AE90" s="39" t="e">
        <f t="shared" ca="1" si="42"/>
        <v>#NAME?</v>
      </c>
      <c r="AF90" s="39" t="e">
        <f t="shared" ca="1" si="42"/>
        <v>#NAME?</v>
      </c>
      <c r="AG90" s="39" t="e">
        <f t="shared" ca="1" si="42"/>
        <v>#NAME?</v>
      </c>
      <c r="AH90" s="39" t="e">
        <f t="shared" ca="1" si="42"/>
        <v>#NAME?</v>
      </c>
    </row>
    <row r="91" spans="4:41" hidden="1">
      <c r="G91" s="136"/>
    </row>
    <row r="92" spans="4:41" hidden="1">
      <c r="G92" s="136">
        <f ca="1">SUM(H92:S92)</f>
        <v>77988.189614323142</v>
      </c>
      <c r="H92" s="136">
        <f t="shared" ref="H92:S92" ca="1" si="43">(H15-H12)*(H79-H60)</f>
        <v>-27057.984054788973</v>
      </c>
      <c r="I92" s="136">
        <f t="shared" ca="1" si="43"/>
        <v>41226.200117025059</v>
      </c>
      <c r="J92" s="136">
        <f t="shared" ca="1" si="43"/>
        <v>-19099.730146981234</v>
      </c>
      <c r="K92" s="136">
        <f t="shared" ca="1" si="43"/>
        <v>-308.90704970854023</v>
      </c>
      <c r="L92" s="136">
        <f t="shared" ca="1" si="43"/>
        <v>3127.9948418235022</v>
      </c>
      <c r="M92" s="136">
        <f t="shared" ca="1" si="43"/>
        <v>172658.86781031505</v>
      </c>
      <c r="N92" s="136">
        <f t="shared" ca="1" si="43"/>
        <v>-74045.720178407471</v>
      </c>
      <c r="O92" s="136">
        <f t="shared" ca="1" si="43"/>
        <v>-36603.990373267225</v>
      </c>
      <c r="P92" s="136">
        <f t="shared" ca="1" si="43"/>
        <v>8502.4708526040522</v>
      </c>
      <c r="Q92" s="136">
        <f t="shared" ca="1" si="43"/>
        <v>23365.159166014815</v>
      </c>
      <c r="R92" s="136">
        <f t="shared" ca="1" si="43"/>
        <v>2.6649458074923014</v>
      </c>
      <c r="S92" s="136">
        <f t="shared" ca="1" si="43"/>
        <v>-13778.836316113384</v>
      </c>
      <c r="T92" s="136"/>
      <c r="U92" s="136"/>
      <c r="V92" s="136">
        <f t="shared" ref="V92:AH92" ca="1" si="44">(V15-V12)*(V79-V60)</f>
        <v>0</v>
      </c>
      <c r="W92" s="136" t="e">
        <f t="shared" ca="1" si="44"/>
        <v>#NAME?</v>
      </c>
      <c r="X92" s="136" t="e">
        <f t="shared" ca="1" si="44"/>
        <v>#NAME?</v>
      </c>
      <c r="Y92" s="136" t="e">
        <f t="shared" ca="1" si="44"/>
        <v>#NAME?</v>
      </c>
      <c r="Z92" s="136" t="e">
        <f t="shared" ca="1" si="44"/>
        <v>#NAME?</v>
      </c>
      <c r="AA92" s="136" t="e">
        <f t="shared" ca="1" si="44"/>
        <v>#NAME?</v>
      </c>
      <c r="AB92" s="136" t="e">
        <f t="shared" ca="1" si="44"/>
        <v>#NAME?</v>
      </c>
      <c r="AC92" s="136" t="e">
        <f t="shared" ca="1" si="44"/>
        <v>#NAME?</v>
      </c>
      <c r="AD92" s="136" t="e">
        <f t="shared" ca="1" si="44"/>
        <v>#NAME?</v>
      </c>
      <c r="AE92" s="136" t="e">
        <f t="shared" ca="1" si="44"/>
        <v>#NAME?</v>
      </c>
      <c r="AF92" s="136" t="e">
        <f t="shared" ca="1" si="44"/>
        <v>#NAME?</v>
      </c>
      <c r="AG92" s="136" t="e">
        <f t="shared" ca="1" si="44"/>
        <v>#NAME?</v>
      </c>
      <c r="AH92" s="136" t="e">
        <f t="shared" ca="1" si="44"/>
        <v>#NAME?</v>
      </c>
      <c r="AI92" s="136"/>
      <c r="AJ92" s="136"/>
      <c r="AK92" s="136"/>
    </row>
    <row r="93" spans="4:41" hidden="1"/>
    <row r="94" spans="4:41" hidden="1">
      <c r="G94" s="115">
        <f>SUM(H94:S94)</f>
        <v>68941667.091399997</v>
      </c>
      <c r="H94" s="39">
        <f>H73*H60</f>
        <v>6262806.6328959996</v>
      </c>
      <c r="I94" s="39">
        <f t="shared" ref="I94:S94" si="45">I73*I60</f>
        <v>5273945.5999999996</v>
      </c>
      <c r="J94" s="39">
        <f t="shared" si="45"/>
        <v>5669504.704864</v>
      </c>
      <c r="K94" s="39">
        <f t="shared" si="45"/>
        <v>5622402.7199999997</v>
      </c>
      <c r="L94" s="39">
        <f t="shared" si="45"/>
        <v>5311579.9534200002</v>
      </c>
      <c r="M94" s="39">
        <f t="shared" si="45"/>
        <v>5123280.2755199997</v>
      </c>
      <c r="N94" s="39">
        <f t="shared" si="45"/>
        <v>5803106.8326000003</v>
      </c>
      <c r="O94" s="39">
        <f t="shared" si="45"/>
        <v>6961812.4884000001</v>
      </c>
      <c r="P94" s="39">
        <f t="shared" si="45"/>
        <v>5561740.7999999998</v>
      </c>
      <c r="Q94" s="39">
        <f t="shared" si="45"/>
        <v>5629345.8837000001</v>
      </c>
      <c r="R94" s="39">
        <f t="shared" si="45"/>
        <v>5658318.1116000004</v>
      </c>
      <c r="S94" s="39">
        <f t="shared" si="45"/>
        <v>6063823.0883999998</v>
      </c>
    </row>
    <row r="95" spans="4:41" hidden="1"/>
    <row r="96" spans="4:41" hidden="1">
      <c r="G96" s="115">
        <f>SUM(H96:S96)</f>
        <v>68940576.999599993</v>
      </c>
      <c r="H96" s="39">
        <f t="shared" ref="H96:S96" si="46">H12*H60</f>
        <v>6260832.6703999983</v>
      </c>
      <c r="I96" s="39">
        <f t="shared" si="46"/>
        <v>5272250.4031999996</v>
      </c>
      <c r="J96" s="39">
        <f t="shared" si="46"/>
        <v>5671657.6048000008</v>
      </c>
      <c r="K96" s="39">
        <f t="shared" si="46"/>
        <v>5626264.0016000001</v>
      </c>
      <c r="L96" s="39">
        <f t="shared" si="46"/>
        <v>5314984.4592000013</v>
      </c>
      <c r="M96" s="39">
        <f t="shared" si="46"/>
        <v>5119400.1584000001</v>
      </c>
      <c r="N96" s="39">
        <f t="shared" si="46"/>
        <v>5798983.8059999989</v>
      </c>
      <c r="O96" s="39">
        <f t="shared" si="46"/>
        <v>6957293.574</v>
      </c>
      <c r="P96" s="39">
        <f t="shared" si="46"/>
        <v>5566472.1419999991</v>
      </c>
      <c r="Q96" s="39">
        <f t="shared" si="46"/>
        <v>5628172.7039999999</v>
      </c>
      <c r="R96" s="39">
        <f t="shared" si="46"/>
        <v>5660423.0760000004</v>
      </c>
      <c r="S96" s="39">
        <f t="shared" si="46"/>
        <v>6063842.4000000004</v>
      </c>
    </row>
    <row r="97" spans="5:40" hidden="1">
      <c r="G97" s="136">
        <f>G75-G96</f>
        <v>-5716.3096000105143</v>
      </c>
    </row>
    <row r="98" spans="5:40" hidden="1"/>
    <row r="99" spans="5:40" hidden="1">
      <c r="G99" s="136">
        <f>G86+G87+G88</f>
        <v>72593.688049501317</v>
      </c>
    </row>
    <row r="100" spans="5:40" hidden="1"/>
    <row r="101" spans="5:40" hidden="1"/>
    <row r="102" spans="5:40" hidden="1"/>
    <row r="103" spans="5:40" hidden="1"/>
    <row r="104" spans="5:40" hidden="1">
      <c r="H104" s="181"/>
    </row>
    <row r="105" spans="5:40" hidden="1"/>
    <row r="106" spans="5:40" hidden="1">
      <c r="E106" s="555" t="s">
        <v>4</v>
      </c>
      <c r="F106" s="556" t="s">
        <v>49</v>
      </c>
      <c r="G106" s="567" t="s">
        <v>417</v>
      </c>
      <c r="H106" s="567"/>
      <c r="I106" s="567"/>
      <c r="J106" s="567"/>
      <c r="K106" s="567"/>
      <c r="L106" s="567"/>
      <c r="M106" s="567"/>
      <c r="N106" s="567"/>
      <c r="O106" s="567"/>
      <c r="P106" s="567"/>
      <c r="Q106" s="567"/>
      <c r="R106" s="567"/>
      <c r="S106" s="567"/>
      <c r="T106" s="469"/>
      <c r="U106" s="196"/>
      <c r="V106" s="194"/>
      <c r="W106" s="194"/>
      <c r="X106" s="194"/>
      <c r="Y106" s="194"/>
      <c r="Z106" s="194"/>
      <c r="AA106" s="194"/>
      <c r="AB106" s="194"/>
      <c r="AC106" s="194"/>
      <c r="AD106" s="194"/>
      <c r="AE106" s="194"/>
      <c r="AF106" s="194"/>
      <c r="AG106" s="194"/>
      <c r="AH106" s="195"/>
    </row>
    <row r="107" spans="5:40" hidden="1">
      <c r="E107" s="555"/>
      <c r="F107" s="556"/>
      <c r="G107" s="555" t="s">
        <v>136</v>
      </c>
      <c r="H107" s="555"/>
      <c r="I107" s="555"/>
      <c r="J107" s="555"/>
      <c r="K107" s="555"/>
      <c r="L107" s="555"/>
      <c r="M107" s="555"/>
      <c r="N107" s="555"/>
      <c r="O107" s="555"/>
      <c r="P107" s="555"/>
      <c r="Q107" s="555"/>
      <c r="R107" s="555"/>
      <c r="S107" s="555"/>
      <c r="T107" s="468"/>
      <c r="U107" s="468"/>
      <c r="V107" s="555" t="s">
        <v>91</v>
      </c>
      <c r="W107" s="555"/>
      <c r="X107" s="555"/>
      <c r="Y107" s="555"/>
      <c r="Z107" s="555"/>
      <c r="AA107" s="555"/>
      <c r="AB107" s="555"/>
      <c r="AC107" s="555"/>
      <c r="AD107" s="555"/>
      <c r="AE107" s="555"/>
      <c r="AF107" s="555"/>
      <c r="AG107" s="555"/>
      <c r="AH107" s="555"/>
    </row>
    <row r="108" spans="5:40" ht="22.5" hidden="1">
      <c r="E108" s="555"/>
      <c r="F108" s="556"/>
      <c r="G108" s="468" t="s">
        <v>92</v>
      </c>
      <c r="H108" s="468" t="s">
        <v>392</v>
      </c>
      <c r="I108" s="468" t="s">
        <v>393</v>
      </c>
      <c r="J108" s="468" t="s">
        <v>394</v>
      </c>
      <c r="K108" s="468" t="s">
        <v>395</v>
      </c>
      <c r="L108" s="468" t="s">
        <v>396</v>
      </c>
      <c r="M108" s="468" t="s">
        <v>397</v>
      </c>
      <c r="N108" s="468" t="s">
        <v>398</v>
      </c>
      <c r="O108" s="468" t="s">
        <v>399</v>
      </c>
      <c r="P108" s="468" t="s">
        <v>400</v>
      </c>
      <c r="Q108" s="468" t="s">
        <v>401</v>
      </c>
      <c r="R108" s="468" t="s">
        <v>402</v>
      </c>
      <c r="S108" s="468" t="s">
        <v>403</v>
      </c>
      <c r="T108" s="468"/>
      <c r="U108" s="468"/>
      <c r="V108" s="468" t="str">
        <f>G108</f>
        <v>ИТОГО год</v>
      </c>
      <c r="W108" s="468" t="s">
        <v>118</v>
      </c>
      <c r="X108" s="468" t="s">
        <v>119</v>
      </c>
      <c r="Y108" s="468" t="s">
        <v>120</v>
      </c>
      <c r="Z108" s="468" t="s">
        <v>121</v>
      </c>
      <c r="AA108" s="468" t="s">
        <v>122</v>
      </c>
      <c r="AB108" s="468" t="s">
        <v>123</v>
      </c>
      <c r="AC108" s="468" t="s">
        <v>124</v>
      </c>
      <c r="AD108" s="468" t="s">
        <v>125</v>
      </c>
      <c r="AE108" s="468" t="s">
        <v>126</v>
      </c>
      <c r="AF108" s="468" t="s">
        <v>127</v>
      </c>
      <c r="AG108" s="468" t="s">
        <v>128</v>
      </c>
      <c r="AH108" s="468" t="s">
        <v>129</v>
      </c>
      <c r="AJ108" s="230"/>
      <c r="AK108" s="468"/>
      <c r="AL108" s="468" t="s">
        <v>204</v>
      </c>
      <c r="AM108" s="468" t="s">
        <v>205</v>
      </c>
      <c r="AN108" s="156" t="s">
        <v>79</v>
      </c>
    </row>
    <row r="109" spans="5:40" ht="72" hidden="1" customHeight="1">
      <c r="E109" s="157" t="s">
        <v>93</v>
      </c>
      <c r="F109" s="158" t="s">
        <v>167</v>
      </c>
      <c r="G109" s="182">
        <f t="shared" ref="G109:G114" si="47">SUM(H109:S109)</f>
        <v>72268.900000000009</v>
      </c>
      <c r="H109" s="182">
        <f>H110+H111</f>
        <v>6647.9</v>
      </c>
      <c r="I109" s="182">
        <f t="shared" ref="I109:S109" si="48">I110+I111</f>
        <v>5598.2000000000007</v>
      </c>
      <c r="J109" s="182">
        <f t="shared" si="48"/>
        <v>6022.3</v>
      </c>
      <c r="K109" s="182">
        <f t="shared" si="48"/>
        <v>5974.1</v>
      </c>
      <c r="L109" s="182">
        <f t="shared" si="48"/>
        <v>5643.6</v>
      </c>
      <c r="M109" s="182">
        <f t="shared" si="48"/>
        <v>5435.9000000000005</v>
      </c>
      <c r="N109" s="182">
        <f t="shared" si="48"/>
        <v>6005.7</v>
      </c>
      <c r="O109" s="182">
        <f t="shared" si="48"/>
        <v>7205.3</v>
      </c>
      <c r="P109" s="182">
        <f t="shared" si="48"/>
        <v>5764.9</v>
      </c>
      <c r="Q109" s="182">
        <f t="shared" si="48"/>
        <v>5828.8</v>
      </c>
      <c r="R109" s="182">
        <f t="shared" si="48"/>
        <v>5862.2</v>
      </c>
      <c r="S109" s="182">
        <f t="shared" si="48"/>
        <v>6280</v>
      </c>
      <c r="T109" s="182"/>
      <c r="U109" s="182"/>
      <c r="V109" s="468"/>
      <c r="W109" s="468"/>
      <c r="X109" s="468"/>
      <c r="Y109" s="468"/>
      <c r="Z109" s="468"/>
      <c r="AA109" s="468"/>
      <c r="AB109" s="468"/>
      <c r="AC109" s="468"/>
      <c r="AD109" s="468"/>
      <c r="AE109" s="468"/>
      <c r="AF109" s="468"/>
      <c r="AG109" s="468"/>
      <c r="AH109" s="468"/>
      <c r="AJ109" s="157" t="s">
        <v>93</v>
      </c>
      <c r="AK109" s="158" t="s">
        <v>167</v>
      </c>
      <c r="AL109" s="188">
        <f>SUM(AL110:AL111)</f>
        <v>35322</v>
      </c>
      <c r="AM109" s="188">
        <f>SUM(AM110:AM111)</f>
        <v>36946.9</v>
      </c>
      <c r="AN109" s="188">
        <f>SUM(AN110:AN111)</f>
        <v>72268.899999999994</v>
      </c>
    </row>
    <row r="110" spans="5:40" hidden="1">
      <c r="E110" s="160" t="s">
        <v>96</v>
      </c>
      <c r="F110" s="158" t="s">
        <v>167</v>
      </c>
      <c r="G110" s="182">
        <f t="shared" si="47"/>
        <v>69306.997999999992</v>
      </c>
      <c r="H110" s="188">
        <f t="shared" ref="H110:S110" si="49">H13/1000</f>
        <v>6511.3579999999993</v>
      </c>
      <c r="I110" s="188">
        <f t="shared" si="49"/>
        <v>5277.7160000000003</v>
      </c>
      <c r="J110" s="188">
        <f t="shared" si="49"/>
        <v>5700.6770000000006</v>
      </c>
      <c r="K110" s="188">
        <f t="shared" si="49"/>
        <v>5720.0050000000001</v>
      </c>
      <c r="L110" s="188">
        <f t="shared" si="49"/>
        <v>5395.5340000000006</v>
      </c>
      <c r="M110" s="188">
        <f t="shared" si="49"/>
        <v>5212.9790000000003</v>
      </c>
      <c r="N110" s="188">
        <f t="shared" si="49"/>
        <v>5777.0689999999995</v>
      </c>
      <c r="O110" s="188">
        <f t="shared" si="49"/>
        <v>6950.2780000000002</v>
      </c>
      <c r="P110" s="188">
        <f t="shared" si="49"/>
        <v>5543.8229999999994</v>
      </c>
      <c r="Q110" s="188">
        <f t="shared" si="49"/>
        <v>5588.2</v>
      </c>
      <c r="R110" s="188">
        <f t="shared" si="49"/>
        <v>5609.5929999999998</v>
      </c>
      <c r="S110" s="188">
        <f t="shared" si="49"/>
        <v>6019.7659999999996</v>
      </c>
      <c r="T110" s="188"/>
      <c r="U110" s="188"/>
      <c r="V110" s="468"/>
      <c r="W110" s="468"/>
      <c r="X110" s="468"/>
      <c r="Y110" s="468"/>
      <c r="Z110" s="468"/>
      <c r="AA110" s="468"/>
      <c r="AB110" s="468"/>
      <c r="AC110" s="468"/>
      <c r="AD110" s="468"/>
      <c r="AE110" s="468"/>
      <c r="AF110" s="468"/>
      <c r="AG110" s="468"/>
      <c r="AH110" s="468"/>
      <c r="AJ110" s="160" t="s">
        <v>96</v>
      </c>
      <c r="AK110" s="158" t="s">
        <v>167</v>
      </c>
      <c r="AL110" s="188">
        <f>SUM(H110:M110)</f>
        <v>33818.269</v>
      </c>
      <c r="AM110" s="188">
        <f>SUM(N110:S110)</f>
        <v>35488.728999999999</v>
      </c>
      <c r="AN110" s="188">
        <f>SUM(AL110:AM110)</f>
        <v>69306.997999999992</v>
      </c>
    </row>
    <row r="111" spans="5:40" hidden="1">
      <c r="E111" s="160" t="s">
        <v>98</v>
      </c>
      <c r="F111" s="158" t="s">
        <v>167</v>
      </c>
      <c r="G111" s="182">
        <f t="shared" si="47"/>
        <v>2961.902</v>
      </c>
      <c r="H111" s="188">
        <f t="shared" ref="H111:S111" si="50">H14/1000</f>
        <v>136.542</v>
      </c>
      <c r="I111" s="188">
        <f t="shared" si="50"/>
        <v>320.48399999999998</v>
      </c>
      <c r="J111" s="188">
        <f t="shared" si="50"/>
        <v>321.62299999999999</v>
      </c>
      <c r="K111" s="188">
        <f t="shared" si="50"/>
        <v>254.095</v>
      </c>
      <c r="L111" s="188">
        <f t="shared" si="50"/>
        <v>248.066</v>
      </c>
      <c r="M111" s="188">
        <f t="shared" si="50"/>
        <v>222.92099999999999</v>
      </c>
      <c r="N111" s="188">
        <f t="shared" si="50"/>
        <v>228.631</v>
      </c>
      <c r="O111" s="188">
        <f t="shared" si="50"/>
        <v>255.02199999999999</v>
      </c>
      <c r="P111" s="188">
        <f t="shared" si="50"/>
        <v>221.077</v>
      </c>
      <c r="Q111" s="188">
        <f t="shared" si="50"/>
        <v>240.6</v>
      </c>
      <c r="R111" s="188">
        <f t="shared" si="50"/>
        <v>252.607</v>
      </c>
      <c r="S111" s="188">
        <f t="shared" si="50"/>
        <v>260.23399999999998</v>
      </c>
      <c r="T111" s="188"/>
      <c r="U111" s="188"/>
      <c r="V111" s="468"/>
      <c r="W111" s="468"/>
      <c r="X111" s="468"/>
      <c r="Y111" s="468"/>
      <c r="Z111" s="468"/>
      <c r="AA111" s="468"/>
      <c r="AB111" s="468"/>
      <c r="AC111" s="468"/>
      <c r="AD111" s="468"/>
      <c r="AE111" s="468"/>
      <c r="AF111" s="468"/>
      <c r="AG111" s="468"/>
      <c r="AH111" s="468"/>
      <c r="AJ111" s="160" t="s">
        <v>98</v>
      </c>
      <c r="AK111" s="158" t="s">
        <v>167</v>
      </c>
      <c r="AL111" s="188">
        <f>SUM(H111:M111)</f>
        <v>1503.731</v>
      </c>
      <c r="AM111" s="188">
        <f>SUM(N111:S111)</f>
        <v>1458.171</v>
      </c>
      <c r="AN111" s="188">
        <f>SUM(AL111:AM111)</f>
        <v>2961.902</v>
      </c>
    </row>
    <row r="112" spans="5:40" ht="33.75" hidden="1">
      <c r="E112" s="157" t="s">
        <v>100</v>
      </c>
      <c r="F112" s="158" t="s">
        <v>167</v>
      </c>
      <c r="G112" s="183">
        <f t="shared" si="47"/>
        <v>87075.14499999999</v>
      </c>
      <c r="H112" s="182">
        <f t="shared" ref="H112:S112" si="51">H113+H114</f>
        <v>6995.8110000000006</v>
      </c>
      <c r="I112" s="182">
        <f t="shared" si="51"/>
        <v>6377.5940000000001</v>
      </c>
      <c r="J112" s="182">
        <f t="shared" si="51"/>
        <v>5792.4579999999996</v>
      </c>
      <c r="K112" s="182">
        <f t="shared" si="51"/>
        <v>6002.393</v>
      </c>
      <c r="L112" s="182">
        <f t="shared" si="51"/>
        <v>5632.518</v>
      </c>
      <c r="M112" s="182">
        <f t="shared" si="51"/>
        <v>6116.4290000000001</v>
      </c>
      <c r="N112" s="182">
        <f t="shared" si="51"/>
        <v>6596.232</v>
      </c>
      <c r="O112" s="182">
        <f t="shared" si="51"/>
        <v>6852.9440000000004</v>
      </c>
      <c r="P112" s="182">
        <f t="shared" si="51"/>
        <v>5695.95</v>
      </c>
      <c r="Q112" s="182">
        <f t="shared" si="51"/>
        <v>6019.9529999999995</v>
      </c>
      <c r="R112" s="182">
        <f t="shared" si="51"/>
        <v>5793.9369999999999</v>
      </c>
      <c r="S112" s="182">
        <f t="shared" si="51"/>
        <v>19198.925999999999</v>
      </c>
      <c r="T112" s="182"/>
      <c r="U112" s="182"/>
      <c r="V112" s="468"/>
      <c r="W112" s="468"/>
      <c r="X112" s="468"/>
      <c r="Y112" s="468"/>
      <c r="Z112" s="468"/>
      <c r="AA112" s="468"/>
      <c r="AB112" s="468"/>
      <c r="AC112" s="468"/>
      <c r="AD112" s="468"/>
      <c r="AE112" s="468"/>
      <c r="AF112" s="468"/>
      <c r="AG112" s="468"/>
      <c r="AH112" s="468"/>
      <c r="AJ112" s="157" t="s">
        <v>100</v>
      </c>
      <c r="AK112" s="158" t="s">
        <v>167</v>
      </c>
      <c r="AL112" s="188">
        <f>SUM(AL113:AL114)</f>
        <v>36917.203000000001</v>
      </c>
      <c r="AM112" s="188">
        <f>SUM(AM113:AM114)</f>
        <v>50157.941999999995</v>
      </c>
      <c r="AN112" s="188">
        <f>SUM(AN113:AN114)</f>
        <v>87075.14499999999</v>
      </c>
    </row>
    <row r="113" spans="5:40" hidden="1">
      <c r="E113" s="161" t="s">
        <v>96</v>
      </c>
      <c r="F113" s="158" t="s">
        <v>167</v>
      </c>
      <c r="G113" s="184">
        <f t="shared" si="47"/>
        <v>84093.697</v>
      </c>
      <c r="H113" s="188">
        <f t="shared" ref="H113:S113" si="52">H16/1000</f>
        <v>6705.5510000000004</v>
      </c>
      <c r="I113" s="188">
        <f t="shared" si="52"/>
        <v>6091.451</v>
      </c>
      <c r="J113" s="188">
        <f t="shared" si="52"/>
        <v>5551.0209999999997</v>
      </c>
      <c r="K113" s="188">
        <f t="shared" si="52"/>
        <v>5755.0619999999999</v>
      </c>
      <c r="L113" s="188">
        <f t="shared" si="52"/>
        <v>5390.9539999999997</v>
      </c>
      <c r="M113" s="188">
        <f t="shared" si="52"/>
        <v>5872.7049999999999</v>
      </c>
      <c r="N113" s="188">
        <f t="shared" si="52"/>
        <v>6345.6059999999998</v>
      </c>
      <c r="O113" s="188">
        <f t="shared" si="52"/>
        <v>6630.0870000000004</v>
      </c>
      <c r="P113" s="188">
        <f t="shared" si="52"/>
        <v>5469.6210000000001</v>
      </c>
      <c r="Q113" s="188">
        <f t="shared" si="52"/>
        <v>5760.2969999999996</v>
      </c>
      <c r="R113" s="188">
        <f t="shared" si="52"/>
        <v>5557.0349999999999</v>
      </c>
      <c r="S113" s="188">
        <f t="shared" si="52"/>
        <v>18964.307000000001</v>
      </c>
      <c r="T113" s="188"/>
      <c r="U113" s="188"/>
      <c r="V113" s="468"/>
      <c r="W113" s="468"/>
      <c r="X113" s="468"/>
      <c r="Y113" s="468"/>
      <c r="Z113" s="468"/>
      <c r="AA113" s="468"/>
      <c r="AB113" s="468"/>
      <c r="AC113" s="468"/>
      <c r="AD113" s="468"/>
      <c r="AE113" s="468"/>
      <c r="AF113" s="468"/>
      <c r="AG113" s="468"/>
      <c r="AH113" s="468"/>
      <c r="AJ113" s="161" t="s">
        <v>96</v>
      </c>
      <c r="AK113" s="158" t="s">
        <v>167</v>
      </c>
      <c r="AL113" s="188">
        <f>SUM(H113:M113)</f>
        <v>35366.743999999999</v>
      </c>
      <c r="AM113" s="188">
        <f>SUM(N113:S113)</f>
        <v>48726.952999999994</v>
      </c>
      <c r="AN113" s="188">
        <f>SUM(AL113:AM113)</f>
        <v>84093.696999999986</v>
      </c>
    </row>
    <row r="114" spans="5:40" hidden="1">
      <c r="E114" s="161" t="s">
        <v>98</v>
      </c>
      <c r="F114" s="158" t="s">
        <v>167</v>
      </c>
      <c r="G114" s="184">
        <f t="shared" si="47"/>
        <v>2981.4480000000003</v>
      </c>
      <c r="H114" s="188">
        <f t="shared" ref="H114:S114" si="53">H17/1000</f>
        <v>290.26</v>
      </c>
      <c r="I114" s="188">
        <f t="shared" si="53"/>
        <v>286.14299999999997</v>
      </c>
      <c r="J114" s="188">
        <f t="shared" si="53"/>
        <v>241.43700000000001</v>
      </c>
      <c r="K114" s="188">
        <f t="shared" si="53"/>
        <v>247.33099999999999</v>
      </c>
      <c r="L114" s="188">
        <f t="shared" si="53"/>
        <v>241.56399999999999</v>
      </c>
      <c r="M114" s="188">
        <f t="shared" si="53"/>
        <v>243.72399999999999</v>
      </c>
      <c r="N114" s="188">
        <f t="shared" si="53"/>
        <v>250.626</v>
      </c>
      <c r="O114" s="188">
        <f t="shared" si="53"/>
        <v>222.857</v>
      </c>
      <c r="P114" s="188">
        <f t="shared" si="53"/>
        <v>226.32900000000001</v>
      </c>
      <c r="Q114" s="188">
        <f t="shared" si="53"/>
        <v>259.65600000000001</v>
      </c>
      <c r="R114" s="188">
        <f t="shared" si="53"/>
        <v>236.90199999999999</v>
      </c>
      <c r="S114" s="188">
        <f t="shared" si="53"/>
        <v>234.619</v>
      </c>
      <c r="T114" s="188"/>
      <c r="U114" s="188"/>
      <c r="V114" s="468"/>
      <c r="W114" s="468"/>
      <c r="X114" s="468"/>
      <c r="Y114" s="468"/>
      <c r="Z114" s="468"/>
      <c r="AA114" s="468"/>
      <c r="AB114" s="468"/>
      <c r="AC114" s="468"/>
      <c r="AD114" s="468"/>
      <c r="AE114" s="468"/>
      <c r="AF114" s="468"/>
      <c r="AG114" s="468"/>
      <c r="AH114" s="468"/>
      <c r="AJ114" s="161" t="s">
        <v>98</v>
      </c>
      <c r="AK114" s="158" t="s">
        <v>167</v>
      </c>
      <c r="AL114" s="188">
        <f>SUM(H114:M114)</f>
        <v>1550.4590000000001</v>
      </c>
      <c r="AM114" s="188">
        <f>SUM(N114:S114)</f>
        <v>1430.989</v>
      </c>
      <c r="AN114" s="188">
        <f>SUM(AL114:AM114)</f>
        <v>2981.4480000000003</v>
      </c>
    </row>
    <row r="115" spans="5:40" ht="78.75" hidden="1" outlineLevel="1">
      <c r="E115" s="162" t="s">
        <v>102</v>
      </c>
      <c r="F115" s="468" t="s">
        <v>103</v>
      </c>
      <c r="G115" s="185">
        <f>IF(G$12&gt;0,SUMPRODUCT(H115:S115,H$12:S$12)/G$12,)</f>
        <v>0.51993148990274674</v>
      </c>
      <c r="H115" s="180">
        <v>0.51794564361113804</v>
      </c>
      <c r="I115" s="180">
        <v>0.51794564361113804</v>
      </c>
      <c r="J115" s="180">
        <v>0.51794564361113804</v>
      </c>
      <c r="K115" s="180">
        <v>0.51794564361113804</v>
      </c>
      <c r="L115" s="180">
        <v>0.51794564361113804</v>
      </c>
      <c r="M115" s="180">
        <v>0.51794564361113804</v>
      </c>
      <c r="N115" s="180">
        <v>0.52183000000000002</v>
      </c>
      <c r="O115" s="180">
        <v>0.52183000000000002</v>
      </c>
      <c r="P115" s="180">
        <v>0.52183000000000002</v>
      </c>
      <c r="Q115" s="180">
        <v>0.52183000000000002</v>
      </c>
      <c r="R115" s="180">
        <v>0.52183000000000002</v>
      </c>
      <c r="S115" s="180">
        <v>0.52183000000000002</v>
      </c>
      <c r="T115" s="180"/>
      <c r="U115" s="180"/>
      <c r="V115" s="468"/>
      <c r="W115" s="468"/>
      <c r="X115" s="468"/>
      <c r="Y115" s="468"/>
      <c r="Z115" s="468"/>
      <c r="AA115" s="468"/>
      <c r="AB115" s="468"/>
      <c r="AC115" s="468"/>
      <c r="AD115" s="468"/>
      <c r="AE115" s="468"/>
      <c r="AF115" s="468"/>
      <c r="AG115" s="468"/>
      <c r="AH115" s="468"/>
      <c r="AJ115" s="162" t="s">
        <v>102</v>
      </c>
      <c r="AK115" s="468" t="s">
        <v>103</v>
      </c>
      <c r="AL115" s="232">
        <f>M115</f>
        <v>0.51794564361113804</v>
      </c>
      <c r="AM115" s="232">
        <f>N115</f>
        <v>0.52183000000000002</v>
      </c>
      <c r="AN115" s="232">
        <f>AM115</f>
        <v>0.52183000000000002</v>
      </c>
    </row>
    <row r="116" spans="5:40" ht="78.75" hidden="1" outlineLevel="1">
      <c r="E116" s="162" t="s">
        <v>104</v>
      </c>
      <c r="F116" s="468" t="s">
        <v>105</v>
      </c>
      <c r="G116" s="187">
        <f>SUMPRODUCT(H116:S116,H$117:S$117)/SUM(H117:S117)</f>
        <v>214.79756318587451</v>
      </c>
      <c r="H116" s="179">
        <v>211.9152</v>
      </c>
      <c r="I116" s="180">
        <v>211.9152</v>
      </c>
      <c r="J116" s="180">
        <v>211.9152</v>
      </c>
      <c r="K116" s="180">
        <v>211.9152</v>
      </c>
      <c r="L116" s="180">
        <v>211.9152</v>
      </c>
      <c r="M116" s="180">
        <v>211.9152</v>
      </c>
      <c r="N116" s="180">
        <v>217.553158062124</v>
      </c>
      <c r="O116" s="180">
        <v>217.553158062124</v>
      </c>
      <c r="P116" s="180">
        <v>217.553158062124</v>
      </c>
      <c r="Q116" s="180">
        <v>217.553158062124</v>
      </c>
      <c r="R116" s="180">
        <v>217.553158062124</v>
      </c>
      <c r="S116" s="180">
        <v>217.553158062124</v>
      </c>
      <c r="T116" s="180"/>
      <c r="U116" s="180"/>
      <c r="V116" s="468"/>
      <c r="W116" s="468"/>
      <c r="X116" s="468"/>
      <c r="Y116" s="468"/>
      <c r="Z116" s="468"/>
      <c r="AA116" s="468"/>
      <c r="AB116" s="468"/>
      <c r="AC116" s="468"/>
      <c r="AD116" s="468"/>
      <c r="AE116" s="468"/>
      <c r="AF116" s="468"/>
      <c r="AG116" s="468"/>
      <c r="AH116" s="468"/>
      <c r="AJ116" s="162" t="s">
        <v>104</v>
      </c>
      <c r="AK116" s="468" t="s">
        <v>105</v>
      </c>
      <c r="AL116" s="232">
        <f>M116</f>
        <v>211.9152</v>
      </c>
      <c r="AM116" s="232">
        <f>N116</f>
        <v>217.553158062124</v>
      </c>
      <c r="AN116" s="232">
        <f>G116</f>
        <v>214.79756318587451</v>
      </c>
    </row>
    <row r="117" spans="5:40" ht="67.5" hidden="1" outlineLevel="1">
      <c r="E117" s="162" t="s">
        <v>106</v>
      </c>
      <c r="F117" s="468" t="s">
        <v>107</v>
      </c>
      <c r="G117" s="187">
        <f>SUM(H117:S117)/12</f>
        <v>12044.808333333334</v>
      </c>
      <c r="H117" s="179">
        <v>13295.8</v>
      </c>
      <c r="I117" s="179">
        <v>11196.400000000001</v>
      </c>
      <c r="J117" s="179">
        <v>12044.6</v>
      </c>
      <c r="K117" s="179">
        <v>11948.2</v>
      </c>
      <c r="L117" s="179">
        <v>11287.1</v>
      </c>
      <c r="M117" s="179">
        <v>10871.800000000001</v>
      </c>
      <c r="N117" s="179">
        <v>12011.4</v>
      </c>
      <c r="O117" s="179">
        <v>14410.6</v>
      </c>
      <c r="P117" s="179">
        <v>11529.8</v>
      </c>
      <c r="Q117" s="179">
        <v>11657.6</v>
      </c>
      <c r="R117" s="179">
        <v>11724.4</v>
      </c>
      <c r="S117" s="179">
        <v>12560</v>
      </c>
      <c r="T117" s="179"/>
      <c r="U117" s="179"/>
      <c r="V117" s="170"/>
      <c r="W117" s="170"/>
      <c r="X117" s="170"/>
      <c r="Y117" s="170"/>
      <c r="Z117" s="170"/>
      <c r="AA117" s="170"/>
      <c r="AB117" s="170"/>
      <c r="AC117" s="170"/>
      <c r="AD117" s="170"/>
      <c r="AE117" s="170"/>
      <c r="AF117" s="170"/>
      <c r="AG117" s="170"/>
      <c r="AH117" s="170"/>
      <c r="AJ117" s="162" t="s">
        <v>106</v>
      </c>
      <c r="AK117" s="468" t="s">
        <v>107</v>
      </c>
      <c r="AL117" s="188">
        <f>SUM(H117:M117)/6</f>
        <v>11773.983333333332</v>
      </c>
      <c r="AM117" s="188">
        <f>SUM(N117:S117)/6</f>
        <v>12315.633333333333</v>
      </c>
      <c r="AN117" s="188">
        <f>AVERAGE(H117:S117)</f>
        <v>12044.808333333334</v>
      </c>
    </row>
    <row r="118" spans="5:40" ht="56.25" hidden="1" collapsed="1">
      <c r="E118" s="189" t="s">
        <v>109</v>
      </c>
      <c r="F118" s="35" t="s">
        <v>110</v>
      </c>
      <c r="G118" s="190">
        <f>((IF(G109&gt;0,(G115*G109*1000+G116*G117*12)/G109)))/1000</f>
        <v>0.94952631905458074</v>
      </c>
      <c r="H118" s="190">
        <f>((IF(H109&gt;0,(H115*H109*1000+H116*H117)/H109,)))/1000</f>
        <v>0.94177604361113809</v>
      </c>
      <c r="I118" s="190">
        <f t="shared" ref="I118:S118" si="54">((IF(I109&gt;0,(I115*I109*1000+I116*I117)/I109,)))/1000</f>
        <v>0.94177604361113809</v>
      </c>
      <c r="J118" s="190">
        <f t="shared" si="54"/>
        <v>0.9417760436111382</v>
      </c>
      <c r="K118" s="190">
        <f t="shared" si="54"/>
        <v>0.94177604361113787</v>
      </c>
      <c r="L118" s="190">
        <f t="shared" si="54"/>
        <v>0.94177228864622187</v>
      </c>
      <c r="M118" s="190">
        <f>((IF(M109&gt;0,(M115*M109*1000+M116*M117)/M109,)))/1000</f>
        <v>0.94177604361113798</v>
      </c>
      <c r="N118" s="190">
        <f t="shared" si="54"/>
        <v>0.9569363161242479</v>
      </c>
      <c r="O118" s="190">
        <f t="shared" si="54"/>
        <v>0.95693631612424801</v>
      </c>
      <c r="P118" s="190">
        <f t="shared" si="54"/>
        <v>0.9569363161242479</v>
      </c>
      <c r="Q118" s="190">
        <f t="shared" si="54"/>
        <v>0.9569363161242479</v>
      </c>
      <c r="R118" s="190">
        <f t="shared" si="54"/>
        <v>0.9569363161242479</v>
      </c>
      <c r="S118" s="190">
        <f t="shared" si="54"/>
        <v>0.9569363161242479</v>
      </c>
      <c r="T118" s="190"/>
      <c r="U118" s="190"/>
      <c r="V118" s="170"/>
      <c r="W118" s="170"/>
      <c r="X118" s="170"/>
      <c r="Y118" s="170"/>
      <c r="Z118" s="170"/>
      <c r="AA118" s="170"/>
      <c r="AB118" s="170"/>
      <c r="AC118" s="170"/>
      <c r="AD118" s="170"/>
      <c r="AE118" s="170"/>
      <c r="AF118" s="170"/>
      <c r="AG118" s="170"/>
      <c r="AH118" s="170"/>
      <c r="AJ118" s="189" t="s">
        <v>109</v>
      </c>
      <c r="AK118" s="35" t="s">
        <v>110</v>
      </c>
      <c r="AL118" s="232">
        <f>M118</f>
        <v>0.94177604361113798</v>
      </c>
      <c r="AM118" s="232">
        <f>N118</f>
        <v>0.9569363161242479</v>
      </c>
      <c r="AN118" s="232">
        <f>O118</f>
        <v>0.95693631612424801</v>
      </c>
    </row>
    <row r="119" spans="5:40" ht="33.75" hidden="1">
      <c r="E119" s="157" t="s">
        <v>164</v>
      </c>
      <c r="F119" s="156" t="s">
        <v>34</v>
      </c>
      <c r="G119" s="179">
        <f>SUM(H119:S119)</f>
        <v>68934.860690000001</v>
      </c>
      <c r="H119" s="179">
        <f>H75/1000</f>
        <v>5745.6183700000001</v>
      </c>
      <c r="I119" s="179">
        <f t="shared" ref="I119:S119" si="55">I75/1000</f>
        <v>5570.1587099999997</v>
      </c>
      <c r="J119" s="179">
        <f t="shared" si="55"/>
        <v>6169.7642000000005</v>
      </c>
      <c r="K119" s="179">
        <f t="shared" si="55"/>
        <v>5557.2214000000004</v>
      </c>
      <c r="L119" s="179">
        <f t="shared" si="55"/>
        <v>3719.6431200000002</v>
      </c>
      <c r="M119" s="179">
        <f t="shared" si="55"/>
        <v>6503.4825799999999</v>
      </c>
      <c r="N119" s="179">
        <f t="shared" si="55"/>
        <v>5049.5277600000009</v>
      </c>
      <c r="O119" s="179">
        <f t="shared" si="55"/>
        <v>7710.8107699999991</v>
      </c>
      <c r="P119" s="179">
        <f t="shared" si="55"/>
        <v>4851.4546200000004</v>
      </c>
      <c r="Q119" s="179">
        <f t="shared" si="55"/>
        <v>6341.9647199999999</v>
      </c>
      <c r="R119" s="179">
        <f t="shared" si="55"/>
        <v>5658.0893399999995</v>
      </c>
      <c r="S119" s="179">
        <f t="shared" si="55"/>
        <v>6057.1250999999993</v>
      </c>
      <c r="T119" s="179"/>
      <c r="U119" s="179"/>
      <c r="V119" s="170"/>
      <c r="W119" s="170"/>
      <c r="X119" s="170"/>
      <c r="Y119" s="170"/>
      <c r="Z119" s="170"/>
      <c r="AA119" s="170"/>
      <c r="AB119" s="170"/>
      <c r="AC119" s="170"/>
      <c r="AD119" s="170"/>
      <c r="AE119" s="170"/>
      <c r="AF119" s="170"/>
      <c r="AG119" s="170"/>
      <c r="AH119" s="170"/>
      <c r="AJ119" s="157" t="s">
        <v>164</v>
      </c>
      <c r="AK119" s="156" t="s">
        <v>34</v>
      </c>
      <c r="AL119" s="188">
        <f>SUM(H119:M119)</f>
        <v>33265.888380000004</v>
      </c>
      <c r="AM119" s="188">
        <f>SUM(N119:S119)</f>
        <v>35668.972309999997</v>
      </c>
      <c r="AN119" s="188">
        <f>SUM(AL119:AM119)</f>
        <v>68934.860690000001</v>
      </c>
    </row>
    <row r="120" spans="5:40" ht="33.75" hidden="1">
      <c r="E120" s="157" t="s">
        <v>100</v>
      </c>
      <c r="F120" s="158" t="s">
        <v>167</v>
      </c>
      <c r="G120" s="179">
        <f>SUM(H120:S120)</f>
        <v>72269.98</v>
      </c>
      <c r="H120" s="179">
        <f>H73/1000</f>
        <v>6649.9960000000001</v>
      </c>
      <c r="I120" s="179">
        <f t="shared" ref="I120:S120" si="56">I73/1000</f>
        <v>5600</v>
      </c>
      <c r="J120" s="179">
        <f t="shared" si="56"/>
        <v>6020.0140000000001</v>
      </c>
      <c r="K120" s="179">
        <f t="shared" si="56"/>
        <v>5970</v>
      </c>
      <c r="L120" s="179">
        <f t="shared" si="56"/>
        <v>5639.9849999999997</v>
      </c>
      <c r="M120" s="179">
        <f t="shared" si="56"/>
        <v>5440.02</v>
      </c>
      <c r="N120" s="179">
        <f t="shared" si="56"/>
        <v>6009.97</v>
      </c>
      <c r="O120" s="179">
        <f t="shared" si="56"/>
        <v>7209.98</v>
      </c>
      <c r="P120" s="179">
        <f t="shared" si="56"/>
        <v>5760</v>
      </c>
      <c r="Q120" s="179">
        <f t="shared" si="56"/>
        <v>5830.0150000000003</v>
      </c>
      <c r="R120" s="179">
        <f t="shared" si="56"/>
        <v>5860.02</v>
      </c>
      <c r="S120" s="179">
        <f t="shared" si="56"/>
        <v>6279.98</v>
      </c>
      <c r="T120" s="179"/>
      <c r="U120" s="179"/>
      <c r="V120" s="170"/>
      <c r="W120" s="170"/>
      <c r="X120" s="170"/>
      <c r="Y120" s="170"/>
      <c r="Z120" s="170"/>
      <c r="AA120" s="170"/>
      <c r="AB120" s="170"/>
      <c r="AC120" s="170"/>
      <c r="AD120" s="170"/>
      <c r="AE120" s="170"/>
      <c r="AF120" s="170"/>
      <c r="AG120" s="170"/>
      <c r="AH120" s="170"/>
      <c r="AJ120" s="157" t="s">
        <v>100</v>
      </c>
      <c r="AK120" s="158" t="s">
        <v>167</v>
      </c>
      <c r="AL120" s="188">
        <f>SUM(H120:M120)</f>
        <v>35320.014999999999</v>
      </c>
      <c r="AM120" s="188">
        <f>SUM(N120:S120)</f>
        <v>36949.964999999997</v>
      </c>
      <c r="AN120" s="188">
        <f>SUM(AL120:AM120)</f>
        <v>72269.98</v>
      </c>
    </row>
    <row r="121" spans="5:40" ht="56.25" hidden="1">
      <c r="E121" s="189" t="s">
        <v>151</v>
      </c>
      <c r="F121" s="35" t="s">
        <v>110</v>
      </c>
      <c r="G121" s="180">
        <f>G119/G120</f>
        <v>0.95385194087503555</v>
      </c>
      <c r="H121" s="180">
        <f>H119/H120</f>
        <v>0.86400328210723731</v>
      </c>
      <c r="I121" s="180">
        <f t="shared" ref="I121:S121" si="57">I119/I120</f>
        <v>0.99467119821428562</v>
      </c>
      <c r="J121" s="180">
        <f t="shared" si="57"/>
        <v>1.0248753906552377</v>
      </c>
      <c r="K121" s="180">
        <f t="shared" si="57"/>
        <v>0.93085785594639869</v>
      </c>
      <c r="L121" s="180">
        <f t="shared" si="57"/>
        <v>0.65951294551315298</v>
      </c>
      <c r="M121" s="180">
        <f>M119/M120</f>
        <v>1.1954887261443889</v>
      </c>
      <c r="N121" s="180">
        <f t="shared" si="57"/>
        <v>0.84019184122383317</v>
      </c>
      <c r="O121" s="180">
        <f t="shared" si="57"/>
        <v>1.0694635449751593</v>
      </c>
      <c r="P121" s="180">
        <f t="shared" si="57"/>
        <v>0.84226642708333344</v>
      </c>
      <c r="Q121" s="180">
        <f t="shared" si="57"/>
        <v>1.0878127620597888</v>
      </c>
      <c r="R121" s="180">
        <f t="shared" si="57"/>
        <v>0.96554096061105577</v>
      </c>
      <c r="S121" s="180">
        <f t="shared" si="57"/>
        <v>0.96451343794088507</v>
      </c>
      <c r="T121" s="180"/>
      <c r="U121" s="180"/>
      <c r="V121" s="170"/>
      <c r="W121" s="170"/>
      <c r="X121" s="170"/>
      <c r="Y121" s="170"/>
      <c r="Z121" s="170"/>
      <c r="AA121" s="170"/>
      <c r="AB121" s="170"/>
      <c r="AC121" s="170"/>
      <c r="AD121" s="170"/>
      <c r="AE121" s="170"/>
      <c r="AF121" s="170"/>
      <c r="AG121" s="170"/>
      <c r="AH121" s="170"/>
      <c r="AJ121" s="189" t="s">
        <v>151</v>
      </c>
      <c r="AK121" s="35" t="s">
        <v>110</v>
      </c>
      <c r="AL121" s="180">
        <f>AL119/AL120</f>
        <v>0.94184241937609614</v>
      </c>
      <c r="AM121" s="180">
        <f>AM119/AM120</f>
        <v>0.96533169408956143</v>
      </c>
      <c r="AN121" s="180">
        <f>AN119/AN120</f>
        <v>0.95385194087503555</v>
      </c>
    </row>
    <row r="122" spans="5:40" ht="56.25" hidden="1">
      <c r="E122" s="162" t="s">
        <v>169</v>
      </c>
      <c r="F122" s="468" t="s">
        <v>110</v>
      </c>
      <c r="G122" s="185">
        <f>IF(G$74&gt;0,SUMPRODUCT(H122:S122,H$74:S$74)/G$74,)</f>
        <v>3.4416943755885596E-2</v>
      </c>
      <c r="H122" s="180">
        <f>H81</f>
        <v>2.7599999999999999E-3</v>
      </c>
      <c r="I122" s="180">
        <f t="shared" ref="I122:S122" si="58">I81</f>
        <v>3.1900000000000001E-3</v>
      </c>
      <c r="J122" s="180">
        <f t="shared" si="58"/>
        <v>2.97E-3</v>
      </c>
      <c r="K122" s="180">
        <f t="shared" si="58"/>
        <v>3.2200000000000002E-3</v>
      </c>
      <c r="L122" s="180">
        <f t="shared" si="58"/>
        <v>3.3799999999999998E-3</v>
      </c>
      <c r="M122" s="180">
        <f t="shared" si="58"/>
        <v>2.33E-3</v>
      </c>
      <c r="N122" s="180">
        <f t="shared" si="58"/>
        <v>2.7799999999999999E-3</v>
      </c>
      <c r="O122" s="180">
        <f t="shared" si="58"/>
        <v>3.0000000000000001E-3</v>
      </c>
      <c r="P122" s="180">
        <f t="shared" si="58"/>
        <v>3.3E-3</v>
      </c>
      <c r="Q122" s="180">
        <f t="shared" si="58"/>
        <v>2.7100000000000002E-3</v>
      </c>
      <c r="R122" s="180">
        <f t="shared" si="58"/>
        <v>2.4500000000000004E-3</v>
      </c>
      <c r="S122" s="180">
        <f t="shared" si="58"/>
        <v>2.5600000000000002E-3</v>
      </c>
      <c r="T122" s="180"/>
      <c r="U122" s="180"/>
      <c r="V122" s="170"/>
      <c r="W122" s="170"/>
      <c r="X122" s="170"/>
      <c r="Y122" s="170"/>
      <c r="Z122" s="170"/>
      <c r="AA122" s="170"/>
      <c r="AB122" s="170"/>
      <c r="AC122" s="170"/>
      <c r="AD122" s="170"/>
      <c r="AE122" s="170"/>
      <c r="AF122" s="170"/>
      <c r="AG122" s="170"/>
      <c r="AH122" s="170"/>
      <c r="AJ122" s="162" t="s">
        <v>169</v>
      </c>
      <c r="AK122" s="468" t="s">
        <v>110</v>
      </c>
      <c r="AL122" s="232">
        <f>SUMPRODUCT(H113:M113,H122:M122)/SUM(H113:M113)</f>
        <v>2.9649805656409879E-3</v>
      </c>
      <c r="AM122" s="232">
        <f>SUMPRODUCT(N73:S73,N81:S81)/SUM(N73:S73)</f>
        <v>2.8032176769314937E-3</v>
      </c>
    </row>
    <row r="123" spans="5:40" ht="67.5" hidden="1">
      <c r="E123" s="162" t="s">
        <v>161</v>
      </c>
      <c r="F123" s="468" t="s">
        <v>110</v>
      </c>
      <c r="G123" s="185"/>
      <c r="H123" s="191"/>
      <c r="I123" s="191"/>
      <c r="J123" s="191"/>
      <c r="K123" s="191"/>
      <c r="L123" s="191"/>
      <c r="M123" s="191"/>
      <c r="N123" s="191"/>
      <c r="O123" s="191"/>
      <c r="P123" s="191"/>
      <c r="Q123" s="191"/>
      <c r="R123" s="191"/>
      <c r="S123" s="191"/>
      <c r="T123" s="191"/>
      <c r="U123" s="191"/>
      <c r="V123" s="170"/>
      <c r="W123" s="170"/>
      <c r="X123" s="170"/>
      <c r="Y123" s="170"/>
      <c r="Z123" s="170"/>
      <c r="AA123" s="170"/>
      <c r="AB123" s="170"/>
      <c r="AC123" s="170"/>
      <c r="AD123" s="170"/>
      <c r="AE123" s="170"/>
      <c r="AF123" s="170"/>
      <c r="AG123" s="170"/>
      <c r="AH123" s="170"/>
      <c r="AJ123" s="162" t="s">
        <v>161</v>
      </c>
      <c r="AK123" s="468" t="s">
        <v>110</v>
      </c>
    </row>
    <row r="124" spans="5:40" hidden="1">
      <c r="E124" s="161" t="s">
        <v>96</v>
      </c>
      <c r="F124" s="468" t="s">
        <v>110</v>
      </c>
      <c r="G124" s="185">
        <f>IF(G$13&gt;0,SUMPRODUCT(H124:S124,H$13:S$13)/G$13,)</f>
        <v>2.6350722831444808</v>
      </c>
      <c r="H124" s="180">
        <f>H83</f>
        <v>2.5842000000000001</v>
      </c>
      <c r="I124" s="180">
        <f t="shared" ref="I124:S125" si="59">I83</f>
        <v>2.5842000000000001</v>
      </c>
      <c r="J124" s="180">
        <f t="shared" si="59"/>
        <v>2.5842000000000001</v>
      </c>
      <c r="K124" s="180">
        <f t="shared" si="59"/>
        <v>2.5842000000000001</v>
      </c>
      <c r="L124" s="180">
        <f t="shared" si="59"/>
        <v>2.5842000000000001</v>
      </c>
      <c r="M124" s="180">
        <f t="shared" si="59"/>
        <v>2.5842000000000001</v>
      </c>
      <c r="N124" s="180">
        <f t="shared" si="59"/>
        <v>2.6835499999999999</v>
      </c>
      <c r="O124" s="180">
        <f t="shared" si="59"/>
        <v>2.6835499999999999</v>
      </c>
      <c r="P124" s="180">
        <f t="shared" si="59"/>
        <v>2.6835499999999999</v>
      </c>
      <c r="Q124" s="180">
        <f t="shared" si="59"/>
        <v>2.6835499999999999</v>
      </c>
      <c r="R124" s="180">
        <f t="shared" si="59"/>
        <v>2.6835499999999999</v>
      </c>
      <c r="S124" s="180">
        <f t="shared" si="59"/>
        <v>2.6835499999999999</v>
      </c>
      <c r="T124" s="180"/>
      <c r="U124" s="180"/>
      <c r="V124" s="170"/>
      <c r="W124" s="170"/>
      <c r="X124" s="170"/>
      <c r="Y124" s="170"/>
      <c r="Z124" s="170"/>
      <c r="AA124" s="170"/>
      <c r="AB124" s="170"/>
      <c r="AC124" s="170"/>
      <c r="AD124" s="170"/>
      <c r="AE124" s="170"/>
      <c r="AF124" s="170"/>
      <c r="AG124" s="170"/>
      <c r="AH124" s="170"/>
      <c r="AJ124" s="161" t="s">
        <v>96</v>
      </c>
      <c r="AK124" s="468" t="s">
        <v>110</v>
      </c>
      <c r="AL124" s="232">
        <f t="shared" ref="AL124:AM126" si="60">M124</f>
        <v>2.5842000000000001</v>
      </c>
      <c r="AM124" s="232">
        <f t="shared" si="60"/>
        <v>2.6835499999999999</v>
      </c>
    </row>
    <row r="125" spans="5:40" hidden="1">
      <c r="E125" s="161" t="s">
        <v>98</v>
      </c>
      <c r="F125" s="468" t="s">
        <v>110</v>
      </c>
      <c r="G125" s="185">
        <f>IF(G$14&gt;0,SUMPRODUCT(H125:S125,H$14:S$14)/G$14,)</f>
        <v>1.4444996173506075</v>
      </c>
      <c r="H125" s="180">
        <f>H84</f>
        <v>1.4147099999999999</v>
      </c>
      <c r="I125" s="180">
        <f t="shared" si="59"/>
        <v>1.4147099999999999</v>
      </c>
      <c r="J125" s="180">
        <f t="shared" si="59"/>
        <v>1.4147099999999999</v>
      </c>
      <c r="K125" s="180">
        <f t="shared" si="59"/>
        <v>1.4147099999999999</v>
      </c>
      <c r="L125" s="180">
        <f t="shared" si="59"/>
        <v>1.4147099999999999</v>
      </c>
      <c r="M125" s="180">
        <f t="shared" si="59"/>
        <v>1.4147099999999999</v>
      </c>
      <c r="N125" s="180">
        <f t="shared" si="59"/>
        <v>1.47522</v>
      </c>
      <c r="O125" s="180">
        <f t="shared" si="59"/>
        <v>1.47522</v>
      </c>
      <c r="P125" s="180">
        <f t="shared" si="59"/>
        <v>1.47522</v>
      </c>
      <c r="Q125" s="180">
        <f t="shared" si="59"/>
        <v>1.47522</v>
      </c>
      <c r="R125" s="180">
        <f t="shared" si="59"/>
        <v>1.47522</v>
      </c>
      <c r="S125" s="180">
        <f t="shared" si="59"/>
        <v>1.47522</v>
      </c>
      <c r="T125" s="180"/>
      <c r="U125" s="180"/>
      <c r="V125" s="170"/>
      <c r="W125" s="170"/>
      <c r="X125" s="170"/>
      <c r="Y125" s="170"/>
      <c r="Z125" s="170"/>
      <c r="AA125" s="170"/>
      <c r="AB125" s="170"/>
      <c r="AC125" s="170"/>
      <c r="AD125" s="170"/>
      <c r="AE125" s="170"/>
      <c r="AF125" s="170"/>
      <c r="AG125" s="170"/>
      <c r="AH125" s="170"/>
      <c r="AJ125" s="161" t="s">
        <v>98</v>
      </c>
      <c r="AK125" s="468" t="s">
        <v>110</v>
      </c>
      <c r="AL125" s="232">
        <f t="shared" si="60"/>
        <v>1.4147099999999999</v>
      </c>
      <c r="AM125" s="232">
        <f t="shared" si="60"/>
        <v>1.47522</v>
      </c>
    </row>
    <row r="126" spans="5:40" ht="22.5" hidden="1">
      <c r="E126" s="162" t="s">
        <v>112</v>
      </c>
      <c r="F126" s="468" t="s">
        <v>110</v>
      </c>
      <c r="G126" s="185">
        <f>IF(G$74&gt;0,SUMPRODUCT(H126:S126,H$74:S$74)/G$74,)</f>
        <v>4.4102045159138035</v>
      </c>
      <c r="H126" s="180">
        <f t="shared" ref="H126:S126" si="61">H18</f>
        <v>0.36137000000000002</v>
      </c>
      <c r="I126" s="180">
        <f t="shared" si="61"/>
        <v>0.36137000000000002</v>
      </c>
      <c r="J126" s="180">
        <f t="shared" si="61"/>
        <v>0.36137000000000002</v>
      </c>
      <c r="K126" s="180">
        <f t="shared" si="61"/>
        <v>0.36137000000000002</v>
      </c>
      <c r="L126" s="180">
        <f t="shared" si="61"/>
        <v>0.36137000000000002</v>
      </c>
      <c r="M126" s="180">
        <f t="shared" si="61"/>
        <v>0.36137000000000002</v>
      </c>
      <c r="N126" s="180">
        <f t="shared" si="61"/>
        <v>0.37330000000000002</v>
      </c>
      <c r="O126" s="180">
        <f t="shared" si="61"/>
        <v>0.37330000000000002</v>
      </c>
      <c r="P126" s="180">
        <f t="shared" si="61"/>
        <v>0.37330000000000002</v>
      </c>
      <c r="Q126" s="180">
        <f t="shared" si="61"/>
        <v>0.37330000000000002</v>
      </c>
      <c r="R126" s="180">
        <f t="shared" si="61"/>
        <v>0.37330000000000002</v>
      </c>
      <c r="S126" s="180">
        <f t="shared" si="61"/>
        <v>0.37330000000000002</v>
      </c>
      <c r="T126" s="180"/>
      <c r="U126" s="180"/>
      <c r="V126" s="170"/>
      <c r="W126" s="170"/>
      <c r="X126" s="170"/>
      <c r="Y126" s="170"/>
      <c r="Z126" s="170"/>
      <c r="AA126" s="170"/>
      <c r="AB126" s="170"/>
      <c r="AC126" s="170"/>
      <c r="AD126" s="170"/>
      <c r="AE126" s="170"/>
      <c r="AF126" s="170"/>
      <c r="AG126" s="170"/>
      <c r="AH126" s="170"/>
      <c r="AJ126" s="162" t="s">
        <v>112</v>
      </c>
      <c r="AK126" s="468" t="s">
        <v>110</v>
      </c>
      <c r="AL126" s="232">
        <f t="shared" si="60"/>
        <v>0.36137000000000002</v>
      </c>
      <c r="AM126" s="232">
        <f t="shared" si="60"/>
        <v>0.37330000000000002</v>
      </c>
    </row>
    <row r="127" spans="5:40" ht="90" hidden="1">
      <c r="E127" s="192" t="s">
        <v>150</v>
      </c>
      <c r="F127" s="468" t="s">
        <v>110</v>
      </c>
      <c r="G127" s="185"/>
      <c r="H127" s="180"/>
      <c r="I127" s="180"/>
      <c r="J127" s="180"/>
      <c r="K127" s="180"/>
      <c r="L127" s="180"/>
      <c r="M127" s="180"/>
      <c r="N127" s="180"/>
      <c r="O127" s="180"/>
      <c r="P127" s="180"/>
      <c r="Q127" s="180"/>
      <c r="R127" s="180"/>
      <c r="S127" s="180"/>
      <c r="T127" s="180"/>
      <c r="U127" s="180"/>
      <c r="V127" s="170"/>
      <c r="W127" s="170"/>
      <c r="X127" s="170"/>
      <c r="Y127" s="170"/>
      <c r="Z127" s="170"/>
      <c r="AA127" s="170"/>
      <c r="AB127" s="170"/>
      <c r="AC127" s="170"/>
      <c r="AD127" s="170"/>
      <c r="AE127" s="170"/>
      <c r="AF127" s="170"/>
      <c r="AG127" s="170"/>
      <c r="AH127" s="170"/>
      <c r="AJ127" s="192" t="s">
        <v>150</v>
      </c>
      <c r="AK127" s="468" t="s">
        <v>110</v>
      </c>
    </row>
    <row r="128" spans="5:40" hidden="1">
      <c r="E128" s="161" t="s">
        <v>96</v>
      </c>
      <c r="F128" s="468" t="s">
        <v>110</v>
      </c>
      <c r="G128" s="185"/>
      <c r="H128" s="179">
        <f>H66</f>
        <v>3.8898299999999999</v>
      </c>
      <c r="I128" s="179">
        <f t="shared" ref="I128:S129" si="62">I66</f>
        <v>3.8898299999999999</v>
      </c>
      <c r="J128" s="179">
        <f t="shared" si="62"/>
        <v>3.8898299999999999</v>
      </c>
      <c r="K128" s="179">
        <f t="shared" si="62"/>
        <v>3.8898299999999999</v>
      </c>
      <c r="L128" s="179">
        <f t="shared" si="62"/>
        <v>3.8898260000000002</v>
      </c>
      <c r="M128" s="179">
        <f t="shared" si="62"/>
        <v>3.8898299999999999</v>
      </c>
      <c r="N128" s="179">
        <f t="shared" si="62"/>
        <v>4.0249959720000001</v>
      </c>
      <c r="O128" s="179">
        <f t="shared" si="62"/>
        <v>4.0249959720000001</v>
      </c>
      <c r="P128" s="179">
        <f t="shared" si="62"/>
        <v>4.0249959720000001</v>
      </c>
      <c r="Q128" s="179">
        <f t="shared" si="62"/>
        <v>4.0249959720000001</v>
      </c>
      <c r="R128" s="179">
        <f t="shared" si="62"/>
        <v>4.0249959720000001</v>
      </c>
      <c r="S128" s="179">
        <f t="shared" si="62"/>
        <v>4.0249959720000001</v>
      </c>
      <c r="T128" s="179"/>
      <c r="U128" s="179"/>
      <c r="V128" s="170"/>
      <c r="W128" s="170"/>
      <c r="X128" s="170"/>
      <c r="Y128" s="170"/>
      <c r="Z128" s="170"/>
      <c r="AA128" s="170"/>
      <c r="AB128" s="170"/>
      <c r="AC128" s="170"/>
      <c r="AD128" s="170"/>
      <c r="AE128" s="170"/>
      <c r="AF128" s="170"/>
      <c r="AG128" s="170"/>
      <c r="AH128" s="170"/>
      <c r="AJ128" s="161" t="s">
        <v>96</v>
      </c>
      <c r="AK128" s="468" t="s">
        <v>110</v>
      </c>
      <c r="AL128" s="188">
        <f>M128</f>
        <v>3.8898299999999999</v>
      </c>
      <c r="AM128" s="188">
        <f>N128</f>
        <v>4.0249959720000001</v>
      </c>
      <c r="AN128" s="188"/>
    </row>
    <row r="129" spans="5:42" hidden="1">
      <c r="E129" s="161" t="s">
        <v>98</v>
      </c>
      <c r="F129" s="468" t="s">
        <v>110</v>
      </c>
      <c r="G129" s="185"/>
      <c r="H129" s="179">
        <f>H67</f>
        <v>2.7203400000000002</v>
      </c>
      <c r="I129" s="179">
        <f t="shared" si="62"/>
        <v>2.7203400000000002</v>
      </c>
      <c r="J129" s="179">
        <f t="shared" si="62"/>
        <v>2.7203400000000002</v>
      </c>
      <c r="K129" s="179">
        <f t="shared" si="62"/>
        <v>2.7203400000000002</v>
      </c>
      <c r="L129" s="179">
        <f t="shared" si="62"/>
        <v>2.7203360000000001</v>
      </c>
      <c r="M129" s="179">
        <f t="shared" si="62"/>
        <v>2.7203400000000002</v>
      </c>
      <c r="N129" s="179">
        <f t="shared" si="62"/>
        <v>2.816665972</v>
      </c>
      <c r="O129" s="179">
        <f t="shared" si="62"/>
        <v>2.816665972</v>
      </c>
      <c r="P129" s="179">
        <f t="shared" si="62"/>
        <v>2.816665972</v>
      </c>
      <c r="Q129" s="179">
        <f t="shared" si="62"/>
        <v>2.816665972</v>
      </c>
      <c r="R129" s="179">
        <f t="shared" si="62"/>
        <v>2.816665972</v>
      </c>
      <c r="S129" s="179">
        <f t="shared" si="62"/>
        <v>2.816665972</v>
      </c>
      <c r="T129" s="179"/>
      <c r="U129" s="179"/>
      <c r="V129" s="186" t="e">
        <f>(#REF!+#REF!+#REF!+#REF!-#REF!)*(V$124-V$121)</f>
        <v>#REF!</v>
      </c>
      <c r="W129" s="186" t="e">
        <f>(#REF!+#REF!+#REF!+#REF!-#REF!)*(W$124-W$121)</f>
        <v>#REF!</v>
      </c>
      <c r="X129" s="186" t="e">
        <f>(#REF!+#REF!+#REF!+#REF!-#REF!)*(X$124-X$121)</f>
        <v>#REF!</v>
      </c>
      <c r="Y129" s="186" t="e">
        <f>(#REF!+#REF!+#REF!+#REF!-#REF!)*(Y$124-Y$121)</f>
        <v>#REF!</v>
      </c>
      <c r="Z129" s="186" t="e">
        <f>(#REF!+#REF!+#REF!+#REF!-#REF!)*(Z$124-Z$121)</f>
        <v>#REF!</v>
      </c>
      <c r="AA129" s="186" t="e">
        <f>(#REF!+#REF!+#REF!+#REF!-#REF!)*(AA$124-AA$121)</f>
        <v>#REF!</v>
      </c>
      <c r="AB129" s="186" t="e">
        <f>(#REF!+#REF!+#REF!+#REF!-#REF!)*(AB$124-AB$121)</f>
        <v>#REF!</v>
      </c>
      <c r="AC129" s="186" t="e">
        <f>(#REF!+#REF!+#REF!+#REF!-#REF!)*(AC$124-AC$121)</f>
        <v>#REF!</v>
      </c>
      <c r="AD129" s="186" t="e">
        <f>(#REF!+#REF!+#REF!+#REF!-#REF!)*(AD$124-AD$121)</f>
        <v>#REF!</v>
      </c>
      <c r="AE129" s="186" t="e">
        <f>(#REF!+#REF!+#REF!+#REF!-#REF!)*(AE$124-AE$121)</f>
        <v>#REF!</v>
      </c>
      <c r="AF129" s="186" t="e">
        <f>(#REF!+#REF!+#REF!+#REF!-#REF!)*(AF$124-AF$121)</f>
        <v>#REF!</v>
      </c>
      <c r="AG129" s="186" t="e">
        <f>(#REF!+#REF!+#REF!+#REF!-#REF!)*(AG$124-AG$121)</f>
        <v>#REF!</v>
      </c>
      <c r="AH129" s="186" t="e">
        <f>(#REF!+#REF!+#REF!+#REF!-#REF!)*(AH$124-AH$121)</f>
        <v>#REF!</v>
      </c>
      <c r="AJ129" s="161" t="s">
        <v>98</v>
      </c>
      <c r="AK129" s="468" t="s">
        <v>110</v>
      </c>
      <c r="AL129" s="188">
        <f>M129</f>
        <v>2.7203400000000002</v>
      </c>
      <c r="AM129" s="188">
        <f>N129</f>
        <v>2.816665972</v>
      </c>
      <c r="AN129" s="188"/>
    </row>
    <row r="130" spans="5:42" ht="45" hidden="1">
      <c r="E130" s="164" t="s">
        <v>155</v>
      </c>
      <c r="F130" s="35"/>
      <c r="G130" s="493">
        <f>SUM(H130:S130)</f>
        <v>391.94808852590393</v>
      </c>
      <c r="H130" s="179">
        <f t="shared" ref="H130:S130" si="63">H131+H132+H133</f>
        <v>-542.17655094127372</v>
      </c>
      <c r="I130" s="179">
        <f t="shared" si="63"/>
        <v>339.68451493715048</v>
      </c>
      <c r="J130" s="179">
        <f t="shared" si="63"/>
        <v>478.89489920166164</v>
      </c>
      <c r="K130" s="179">
        <f t="shared" si="63"/>
        <v>-69.330945539007018</v>
      </c>
      <c r="L130" s="179">
        <f t="shared" si="63"/>
        <v>-1592.2249028339947</v>
      </c>
      <c r="M130" s="179">
        <f t="shared" si="63"/>
        <v>1556.6362508785292</v>
      </c>
      <c r="N130" s="179">
        <f t="shared" si="63"/>
        <v>-771.46400354290643</v>
      </c>
      <c r="O130" s="179">
        <f t="shared" si="63"/>
        <v>779.04060868671957</v>
      </c>
      <c r="P130" s="179">
        <f t="shared" si="63"/>
        <v>-656.73568920267189</v>
      </c>
      <c r="Q130" s="179">
        <f t="shared" si="63"/>
        <v>787.56701112528242</v>
      </c>
      <c r="R130" s="179">
        <f t="shared" si="63"/>
        <v>48.347849158877075</v>
      </c>
      <c r="S130" s="179">
        <f t="shared" si="63"/>
        <v>33.709046597537316</v>
      </c>
      <c r="T130" s="179"/>
      <c r="U130" s="179"/>
      <c r="V130" s="170"/>
      <c r="W130" s="170"/>
      <c r="X130" s="170"/>
      <c r="Y130" s="170"/>
      <c r="Z130" s="170"/>
      <c r="AA130" s="170"/>
      <c r="AB130" s="170"/>
      <c r="AC130" s="170"/>
      <c r="AD130" s="170"/>
      <c r="AE130" s="170"/>
      <c r="AF130" s="170"/>
      <c r="AG130" s="170"/>
      <c r="AH130" s="170"/>
      <c r="AJ130" s="164" t="s">
        <v>155</v>
      </c>
      <c r="AK130" s="35"/>
      <c r="AL130" s="188">
        <f>AL131+AL132+AL133</f>
        <v>171.46207418307299</v>
      </c>
      <c r="AM130" s="188">
        <f>AM131+AM132+AM133</f>
        <v>220.46482282283256</v>
      </c>
      <c r="AN130" s="188">
        <f>SUM(AL130:AM130)</f>
        <v>391.92689700590552</v>
      </c>
    </row>
    <row r="131" spans="5:42" hidden="1">
      <c r="E131" s="161" t="s">
        <v>96</v>
      </c>
      <c r="F131" s="468"/>
      <c r="G131" s="187">
        <f>SUM(H131:S131)</f>
        <v>95.983106216766288</v>
      </c>
      <c r="H131" s="180">
        <f>(H$121+H$122+H$124+H$126-H$128)*(H$113-H$110)</f>
        <v>-15.04932013774933</v>
      </c>
      <c r="I131" s="180">
        <f t="shared" ref="I131:S131" si="64">(I$121+I$122+I$124+I$126-I$128)*(I$113-I$110)</f>
        <v>43.617171028901907</v>
      </c>
      <c r="J131" s="180">
        <f t="shared" si="64"/>
        <v>-12.509055223900329</v>
      </c>
      <c r="K131" s="180">
        <f t="shared" si="64"/>
        <v>-0.35695542408710229</v>
      </c>
      <c r="L131" s="180">
        <f t="shared" si="64"/>
        <v>1.2886427895499959</v>
      </c>
      <c r="M131" s="180">
        <f>(M$121+M$122+M$124+M$126-M$128)*(M$113-M$110)</f>
        <v>167.27928416433309</v>
      </c>
      <c r="N131" s="180">
        <f t="shared" si="64"/>
        <v>-71.166124789089764</v>
      </c>
      <c r="O131" s="180">
        <f t="shared" si="64"/>
        <v>-33.401548008489073</v>
      </c>
      <c r="P131" s="180">
        <f t="shared" si="64"/>
        <v>9.0956473919064322</v>
      </c>
      <c r="Q131" s="180">
        <f t="shared" si="64"/>
        <v>21.06067843891951</v>
      </c>
      <c r="R131" s="180">
        <f>(R$121+R$122+R$124+R$126-R$128)*(R$113-R$110)</f>
        <v>8.1470885801376396E-3</v>
      </c>
      <c r="S131" s="180">
        <f t="shared" si="64"/>
        <v>-13.883461102109164</v>
      </c>
      <c r="T131" s="180"/>
      <c r="U131" s="180"/>
      <c r="V131" s="170"/>
      <c r="W131" s="170"/>
      <c r="X131" s="170"/>
      <c r="Y131" s="170"/>
      <c r="Z131" s="170"/>
      <c r="AA131" s="170"/>
      <c r="AB131" s="170"/>
      <c r="AC131" s="170"/>
      <c r="AD131" s="170"/>
      <c r="AE131" s="170"/>
      <c r="AF131" s="170"/>
      <c r="AG131" s="170"/>
      <c r="AH131" s="170"/>
      <c r="AJ131" s="161" t="s">
        <v>96</v>
      </c>
      <c r="AK131" s="468"/>
      <c r="AL131" s="179">
        <f>SUM(H131:M131)</f>
        <v>184.26976719704822</v>
      </c>
      <c r="AM131" s="188">
        <f>SUM(N131:S131)</f>
        <v>-88.286660980281937</v>
      </c>
      <c r="AN131" s="188">
        <f>SUM(AL131:AM131)</f>
        <v>95.983106216766288</v>
      </c>
      <c r="AO131" s="136">
        <f>G131</f>
        <v>95.983106216766288</v>
      </c>
      <c r="AP131" s="231">
        <f>SUM(H131:M131)</f>
        <v>184.26976719704822</v>
      </c>
    </row>
    <row r="132" spans="5:42" hidden="1">
      <c r="E132" s="161" t="s">
        <v>98</v>
      </c>
      <c r="F132" s="468"/>
      <c r="G132" s="187">
        <f>SUM(H132:S132)</f>
        <v>-17.673108567266802</v>
      </c>
      <c r="H132" s="180">
        <f t="shared" ref="H132:S132" si="65">(H$121+H$122+H$125+H$126-H$129)*(H$114-H$111)</f>
        <v>-11.912640481039746</v>
      </c>
      <c r="I132" s="180">
        <f t="shared" si="65"/>
        <v>-1.8407187478767768</v>
      </c>
      <c r="J132" s="180">
        <f t="shared" si="65"/>
        <v>-6.7023781350808553</v>
      </c>
      <c r="K132" s="180">
        <f t="shared" si="65"/>
        <v>6.8872022378560008E-2</v>
      </c>
      <c r="L132" s="180">
        <f t="shared" si="65"/>
        <v>1.8294225802734838</v>
      </c>
      <c r="M132" s="180">
        <f t="shared" si="65"/>
        <v>5.2747821799817149</v>
      </c>
      <c r="N132" s="180">
        <f t="shared" si="65"/>
        <v>-2.7532050064217866</v>
      </c>
      <c r="O132" s="180">
        <f t="shared" si="65"/>
        <v>-3.3553747347459986</v>
      </c>
      <c r="P132" s="180">
        <f t="shared" si="65"/>
        <v>-0.64378776990233566</v>
      </c>
      <c r="Q132" s="180">
        <f t="shared" si="65"/>
        <v>2.3320121113793357</v>
      </c>
      <c r="R132" s="180">
        <f t="shared" si="65"/>
        <v>2.4344538633711663E-3</v>
      </c>
      <c r="S132" s="180">
        <f t="shared" si="65"/>
        <v>2.7472959924227977E-2</v>
      </c>
      <c r="T132" s="180"/>
      <c r="U132" s="180"/>
      <c r="V132" s="170"/>
      <c r="W132" s="170"/>
      <c r="X132" s="170"/>
      <c r="Y132" s="170"/>
      <c r="Z132" s="170"/>
      <c r="AA132" s="170"/>
      <c r="AB132" s="170"/>
      <c r="AC132" s="170"/>
      <c r="AD132" s="170"/>
      <c r="AE132" s="170"/>
      <c r="AF132" s="170"/>
      <c r="AG132" s="170"/>
      <c r="AH132" s="170"/>
      <c r="AJ132" s="161" t="s">
        <v>98</v>
      </c>
      <c r="AK132" s="468"/>
      <c r="AL132" s="179">
        <f>SUM(H132:M132)</f>
        <v>-13.28266058136362</v>
      </c>
      <c r="AM132" s="188">
        <f>SUM(N132:S132)</f>
        <v>-4.3904479859031866</v>
      </c>
      <c r="AN132" s="188">
        <f>SUM(AL132:AM132)</f>
        <v>-17.673108567266809</v>
      </c>
      <c r="AO132" s="136">
        <f>G132</f>
        <v>-17.673108567266802</v>
      </c>
    </row>
    <row r="133" spans="5:42" ht="56.25" hidden="1">
      <c r="E133" s="162" t="s">
        <v>149</v>
      </c>
      <c r="F133" s="468" t="s">
        <v>117</v>
      </c>
      <c r="G133" s="193">
        <f>SUM(H133:S133)</f>
        <v>313.63809087640448</v>
      </c>
      <c r="H133" s="180">
        <f>H119-H118*H109</f>
        <v>-515.21459032248458</v>
      </c>
      <c r="I133" s="180">
        <f t="shared" ref="I133:S133" si="66">I119-I118*I109</f>
        <v>297.90806265612537</v>
      </c>
      <c r="J133" s="180">
        <f t="shared" si="66"/>
        <v>498.10633256064284</v>
      </c>
      <c r="K133" s="180">
        <f t="shared" si="66"/>
        <v>-69.042862137298471</v>
      </c>
      <c r="L133" s="180">
        <f t="shared" si="66"/>
        <v>-1595.3429682038181</v>
      </c>
      <c r="M133" s="180">
        <f t="shared" si="66"/>
        <v>1384.0821845342143</v>
      </c>
      <c r="N133" s="180">
        <f t="shared" si="66"/>
        <v>-697.54467374739488</v>
      </c>
      <c r="O133" s="180">
        <f t="shared" si="66"/>
        <v>815.79753142995469</v>
      </c>
      <c r="P133" s="180">
        <f t="shared" si="66"/>
        <v>-665.18754882467601</v>
      </c>
      <c r="Q133" s="180">
        <f t="shared" si="66"/>
        <v>764.17432057498354</v>
      </c>
      <c r="R133" s="180">
        <f t="shared" si="66"/>
        <v>48.337267616433564</v>
      </c>
      <c r="S133" s="180">
        <f t="shared" si="66"/>
        <v>47.56503473972225</v>
      </c>
      <c r="T133" s="180"/>
      <c r="U133" s="180"/>
      <c r="V133" s="170"/>
      <c r="W133" s="170"/>
      <c r="X133" s="170"/>
      <c r="Y133" s="170"/>
      <c r="Z133" s="170"/>
      <c r="AA133" s="170"/>
      <c r="AB133" s="170"/>
      <c r="AC133" s="170"/>
      <c r="AD133" s="170"/>
      <c r="AE133" s="170"/>
      <c r="AF133" s="170"/>
      <c r="AG133" s="170"/>
      <c r="AH133" s="170"/>
      <c r="AJ133" s="162" t="s">
        <v>149</v>
      </c>
      <c r="AK133" s="468" t="s">
        <v>117</v>
      </c>
      <c r="AL133" s="188">
        <f>AL119-AL118*AL109</f>
        <v>0.47496756738837576</v>
      </c>
      <c r="AM133" s="188">
        <f>AM119-AM118*AM109</f>
        <v>313.14193178901769</v>
      </c>
      <c r="AN133" s="188">
        <f>SUM(AL133:AM133)</f>
        <v>313.61689935640607</v>
      </c>
      <c r="AO133" s="136">
        <f>G133</f>
        <v>313.63809087640448</v>
      </c>
    </row>
    <row r="134" spans="5:42" hidden="1"/>
    <row r="135" spans="5:42" hidden="1"/>
    <row r="136" spans="5:42" hidden="1"/>
    <row r="137" spans="5:42" hidden="1">
      <c r="K137" s="263"/>
    </row>
    <row r="138" spans="5:42" hidden="1"/>
    <row r="139" spans="5:42" ht="30" hidden="1">
      <c r="E139"/>
      <c r="F139" s="269" t="s">
        <v>418</v>
      </c>
      <c r="G139" s="268" t="s">
        <v>35</v>
      </c>
      <c r="H139" s="268" t="s">
        <v>175</v>
      </c>
      <c r="I139" s="268" t="s">
        <v>18</v>
      </c>
      <c r="J139" s="268" t="s">
        <v>176</v>
      </c>
      <c r="K139" s="269" t="s">
        <v>419</v>
      </c>
      <c r="L139" s="268" t="s">
        <v>35</v>
      </c>
      <c r="M139" s="268" t="s">
        <v>175</v>
      </c>
      <c r="N139" s="268" t="s">
        <v>18</v>
      </c>
      <c r="O139" s="268" t="s">
        <v>176</v>
      </c>
      <c r="P139" s="268" t="s">
        <v>180</v>
      </c>
      <c r="Q139" s="268" t="s">
        <v>35</v>
      </c>
      <c r="R139" s="268" t="s">
        <v>175</v>
      </c>
      <c r="S139" s="268" t="s">
        <v>18</v>
      </c>
      <c r="T139" s="268" t="s">
        <v>176</v>
      </c>
    </row>
    <row r="140" spans="5:42" ht="15.75" hidden="1">
      <c r="E140" s="502" t="s">
        <v>171</v>
      </c>
      <c r="F140" s="216">
        <f>SUM(F141:F144)</f>
        <v>174.74956999999998</v>
      </c>
      <c r="G140" s="216">
        <f>SUM(G141:G144)</f>
        <v>64.848029491458135</v>
      </c>
      <c r="H140" s="216">
        <f>SUM(H141:H144)</f>
        <v>81.108841433764127</v>
      </c>
      <c r="I140" s="216">
        <f t="shared" ref="I140:O140" si="67">SUM(I141:I144)</f>
        <v>2.6553240456989804</v>
      </c>
      <c r="J140" s="216">
        <f>SUM(J141:J144)</f>
        <v>26.137375029078754</v>
      </c>
      <c r="K140" s="219">
        <f>SUM(K141:K144)</f>
        <v>150.83627999999999</v>
      </c>
      <c r="L140" s="216">
        <f>SUM(L141:L144)</f>
        <v>0</v>
      </c>
      <c r="M140" s="216">
        <f>SUM(M141:M144)</f>
        <v>0</v>
      </c>
      <c r="N140" s="216">
        <f t="shared" si="67"/>
        <v>0</v>
      </c>
      <c r="O140" s="216">
        <f t="shared" si="67"/>
        <v>0</v>
      </c>
      <c r="P140" s="219">
        <f>SUM(Q140:T140)</f>
        <v>-174.74957000000001</v>
      </c>
      <c r="Q140" s="216">
        <f>L140-G140</f>
        <v>-64.848029491458135</v>
      </c>
      <c r="R140" s="216">
        <f>M140-H140</f>
        <v>-81.108841433764127</v>
      </c>
      <c r="S140" s="216">
        <f t="shared" ref="Q140:T144" si="68">N140-I140</f>
        <v>-2.6553240456989804</v>
      </c>
      <c r="T140" s="216">
        <f>O140-J140</f>
        <v>-26.137375029078754</v>
      </c>
      <c r="AJ140" s="136"/>
    </row>
    <row r="141" spans="5:42" ht="15.75" hidden="1">
      <c r="E141" s="267" t="s">
        <v>21</v>
      </c>
      <c r="F141" s="216">
        <v>158.42563999999999</v>
      </c>
      <c r="G141" s="216">
        <v>58.790362545230472</v>
      </c>
      <c r="H141" s="216">
        <v>73.532198756212097</v>
      </c>
      <c r="I141" s="216">
        <v>2.407281524911622</v>
      </c>
      <c r="J141" s="216">
        <v>23.695797173645808</v>
      </c>
      <c r="K141" s="503">
        <v>139.36962</v>
      </c>
      <c r="L141" s="216">
        <f>$K141*L$148</f>
        <v>0</v>
      </c>
      <c r="M141" s="216">
        <f>$K141*M$148</f>
        <v>0</v>
      </c>
      <c r="N141" s="216">
        <f t="shared" ref="M141:O143" si="69">$K141*N$148</f>
        <v>0</v>
      </c>
      <c r="O141" s="216">
        <f t="shared" si="69"/>
        <v>0</v>
      </c>
      <c r="P141" s="219">
        <f>SUM(Q141:T141)</f>
        <v>-158.42563999999999</v>
      </c>
      <c r="Q141" s="216">
        <f>L141-G141</f>
        <v>-58.790362545230472</v>
      </c>
      <c r="R141" s="216">
        <f>M141-H141</f>
        <v>-73.532198756212097</v>
      </c>
      <c r="S141" s="216">
        <f t="shared" si="68"/>
        <v>-2.407281524911622</v>
      </c>
      <c r="T141" s="216">
        <f t="shared" si="68"/>
        <v>-23.695797173645808</v>
      </c>
    </row>
    <row r="142" spans="5:42" ht="15.75" hidden="1">
      <c r="E142" s="267" t="s">
        <v>22</v>
      </c>
      <c r="F142" s="216">
        <v>16.323930000000001</v>
      </c>
      <c r="G142" s="216">
        <v>6.0576669462276698</v>
      </c>
      <c r="H142" s="216">
        <v>7.5766426775520266</v>
      </c>
      <c r="I142" s="216">
        <v>0.2480425207873585</v>
      </c>
      <c r="J142" s="216">
        <v>2.4415778554329468</v>
      </c>
      <c r="K142" s="503">
        <v>11.466659999999999</v>
      </c>
      <c r="L142" s="216">
        <f>$K142*L$148</f>
        <v>0</v>
      </c>
      <c r="M142" s="216">
        <f t="shared" si="69"/>
        <v>0</v>
      </c>
      <c r="N142" s="216">
        <f t="shared" si="69"/>
        <v>0</v>
      </c>
      <c r="O142" s="216">
        <f t="shared" si="69"/>
        <v>0</v>
      </c>
      <c r="P142" s="219">
        <f>SUM(Q142:T142)</f>
        <v>-16.323930000000001</v>
      </c>
      <c r="Q142" s="216">
        <f>L142-G142</f>
        <v>-6.0576669462276698</v>
      </c>
      <c r="R142" s="216">
        <f t="shared" si="68"/>
        <v>-7.5766426775520266</v>
      </c>
      <c r="S142" s="216">
        <f t="shared" si="68"/>
        <v>-0.2480425207873585</v>
      </c>
      <c r="T142" s="216">
        <f t="shared" si="68"/>
        <v>-2.4415778554329468</v>
      </c>
    </row>
    <row r="143" spans="5:42" ht="15.75" hidden="1">
      <c r="E143" s="267" t="s">
        <v>56</v>
      </c>
      <c r="F143" s="216"/>
      <c r="G143" s="216">
        <v>0</v>
      </c>
      <c r="H143" s="216"/>
      <c r="I143" s="216"/>
      <c r="J143" s="216"/>
      <c r="K143" s="221"/>
      <c r="L143" s="216">
        <f>$K143*L$148</f>
        <v>0</v>
      </c>
      <c r="M143" s="216">
        <f t="shared" si="69"/>
        <v>0</v>
      </c>
      <c r="N143" s="216">
        <f t="shared" si="69"/>
        <v>0</v>
      </c>
      <c r="O143" s="216">
        <f t="shared" si="69"/>
        <v>0</v>
      </c>
      <c r="P143" s="219">
        <f>SUM(Q143:T143)</f>
        <v>0</v>
      </c>
      <c r="Q143" s="216">
        <f t="shared" si="68"/>
        <v>0</v>
      </c>
      <c r="R143" s="216">
        <f t="shared" si="68"/>
        <v>0</v>
      </c>
      <c r="S143" s="216">
        <f t="shared" si="68"/>
        <v>0</v>
      </c>
      <c r="T143" s="216">
        <f t="shared" si="68"/>
        <v>0</v>
      </c>
    </row>
    <row r="144" spans="5:42" ht="15.75" hidden="1">
      <c r="E144" s="267" t="s">
        <v>23</v>
      </c>
      <c r="F144" s="216">
        <f>SUM(G144:J144)</f>
        <v>0</v>
      </c>
      <c r="G144" s="216"/>
      <c r="H144" s="216"/>
      <c r="I144" s="216"/>
      <c r="J144" s="216"/>
      <c r="K144" s="219">
        <v>0</v>
      </c>
      <c r="L144" s="10"/>
      <c r="M144" s="10"/>
      <c r="N144" s="10"/>
      <c r="O144" s="10"/>
      <c r="P144" s="219">
        <f>SUM(Q144:T144)</f>
        <v>0</v>
      </c>
      <c r="Q144" s="216">
        <f t="shared" si="68"/>
        <v>0</v>
      </c>
      <c r="R144" s="216">
        <f t="shared" si="68"/>
        <v>0</v>
      </c>
      <c r="S144" s="216">
        <f t="shared" si="68"/>
        <v>0</v>
      </c>
      <c r="T144" s="216">
        <f t="shared" si="68"/>
        <v>0</v>
      </c>
    </row>
    <row r="145" spans="5:20">
      <c r="E145"/>
      <c r="F145"/>
      <c r="G145"/>
      <c r="H145"/>
      <c r="I145"/>
      <c r="J145"/>
      <c r="K145"/>
      <c r="L145"/>
      <c r="M145"/>
      <c r="N145"/>
      <c r="O145"/>
      <c r="P145"/>
      <c r="Q145"/>
      <c r="R145"/>
      <c r="S145"/>
      <c r="T145"/>
    </row>
    <row r="146" spans="5:20">
      <c r="E146" s="218" t="s">
        <v>413</v>
      </c>
      <c r="F146"/>
      <c r="G146" s="217">
        <v>9771348</v>
      </c>
      <c r="H146"/>
      <c r="I146"/>
      <c r="J146"/>
      <c r="K146"/>
      <c r="L146"/>
      <c r="M146"/>
      <c r="N146"/>
      <c r="O146"/>
      <c r="P146"/>
      <c r="Q146"/>
      <c r="R146"/>
      <c r="S146"/>
      <c r="T146"/>
    </row>
    <row r="147" spans="5:20" ht="21">
      <c r="E147" s="504" t="s">
        <v>420</v>
      </c>
      <c r="F147" s="217"/>
      <c r="G147" s="610">
        <f>G39-G146</f>
        <v>2233750.3637308963</v>
      </c>
      <c r="H147" s="217"/>
      <c r="I147" s="217"/>
      <c r="J147" s="217"/>
      <c r="K147" s="266"/>
      <c r="L147" s="266"/>
      <c r="M147" s="266"/>
      <c r="N147" s="266"/>
      <c r="O147" s="266"/>
      <c r="P147"/>
      <c r="Q147"/>
      <c r="R147"/>
      <c r="S147"/>
      <c r="T147"/>
    </row>
    <row r="148" spans="5:20" ht="21">
      <c r="E148" s="504" t="s">
        <v>421</v>
      </c>
      <c r="F148" s="217"/>
      <c r="G148" s="611"/>
      <c r="H148" s="5"/>
      <c r="I148" s="5"/>
      <c r="J148" s="5"/>
      <c r="K148" s="326"/>
      <c r="L148" s="7"/>
      <c r="M148" s="7"/>
      <c r="N148" s="7"/>
      <c r="O148" s="7"/>
      <c r="P148"/>
      <c r="Q148"/>
      <c r="R148"/>
      <c r="S148"/>
      <c r="T148"/>
    </row>
    <row r="151" spans="5:20">
      <c r="L151" s="220"/>
    </row>
    <row r="153" spans="5:20">
      <c r="G153" s="136"/>
    </row>
  </sheetData>
  <mergeCells count="96">
    <mergeCell ref="V107:AH107"/>
    <mergeCell ref="G147:G148"/>
    <mergeCell ref="R44:R45"/>
    <mergeCell ref="S44:S45"/>
    <mergeCell ref="E106:E108"/>
    <mergeCell ref="F106:F108"/>
    <mergeCell ref="G106:S106"/>
    <mergeCell ref="G107:S107"/>
    <mergeCell ref="L44:L45"/>
    <mergeCell ref="M44:M45"/>
    <mergeCell ref="N44:N45"/>
    <mergeCell ref="O44:O45"/>
    <mergeCell ref="P44:P45"/>
    <mergeCell ref="Q44:Q45"/>
    <mergeCell ref="E44:E45"/>
    <mergeCell ref="H44:H45"/>
    <mergeCell ref="O39:O40"/>
    <mergeCell ref="P39:P40"/>
    <mergeCell ref="Q39:Q40"/>
    <mergeCell ref="R39:R40"/>
    <mergeCell ref="S39:S40"/>
    <mergeCell ref="I44:I45"/>
    <mergeCell ref="J44:J45"/>
    <mergeCell ref="K44:K45"/>
    <mergeCell ref="S34:S35"/>
    <mergeCell ref="E39:E40"/>
    <mergeCell ref="G39:G40"/>
    <mergeCell ref="H39:H40"/>
    <mergeCell ref="I39:I40"/>
    <mergeCell ref="J39:J40"/>
    <mergeCell ref="K39:K40"/>
    <mergeCell ref="L39:L40"/>
    <mergeCell ref="M39:M40"/>
    <mergeCell ref="N39:N40"/>
    <mergeCell ref="M34:M35"/>
    <mergeCell ref="N34:N35"/>
    <mergeCell ref="O34:O35"/>
    <mergeCell ref="P34:P35"/>
    <mergeCell ref="Q34:Q35"/>
    <mergeCell ref="R34:R35"/>
    <mergeCell ref="E34:E35"/>
    <mergeCell ref="H34:H35"/>
    <mergeCell ref="I34:I35"/>
    <mergeCell ref="J34:J35"/>
    <mergeCell ref="K34:K35"/>
    <mergeCell ref="L34:L35"/>
    <mergeCell ref="AK29:AK30"/>
    <mergeCell ref="AL29:AL30"/>
    <mergeCell ref="AM29:AM30"/>
    <mergeCell ref="AN29:AN30"/>
    <mergeCell ref="AJ33:AJ34"/>
    <mergeCell ref="AK33:AK34"/>
    <mergeCell ref="AL33:AL34"/>
    <mergeCell ref="AM33:AM34"/>
    <mergeCell ref="AN33:AN34"/>
    <mergeCell ref="AJ29:AJ30"/>
    <mergeCell ref="O29:O30"/>
    <mergeCell ref="P29:P30"/>
    <mergeCell ref="Q29:Q30"/>
    <mergeCell ref="R29:R30"/>
    <mergeCell ref="S29:S30"/>
    <mergeCell ref="AN24:AN25"/>
    <mergeCell ref="E29:E30"/>
    <mergeCell ref="G29:G30"/>
    <mergeCell ref="H29:H30"/>
    <mergeCell ref="I29:I30"/>
    <mergeCell ref="J29:J30"/>
    <mergeCell ref="K29:K30"/>
    <mergeCell ref="L29:L30"/>
    <mergeCell ref="M29:M30"/>
    <mergeCell ref="N29:N30"/>
    <mergeCell ref="Q24:Q25"/>
    <mergeCell ref="R24:R25"/>
    <mergeCell ref="S24:S25"/>
    <mergeCell ref="AJ24:AJ25"/>
    <mergeCell ref="AL24:AL25"/>
    <mergeCell ref="AM24:AM25"/>
    <mergeCell ref="P24:P25"/>
    <mergeCell ref="E24:E25"/>
    <mergeCell ref="F24:F25"/>
    <mergeCell ref="G24:G25"/>
    <mergeCell ref="H24:H25"/>
    <mergeCell ref="I24:I25"/>
    <mergeCell ref="J24:J25"/>
    <mergeCell ref="K24:K25"/>
    <mergeCell ref="L24:L25"/>
    <mergeCell ref="M24:M25"/>
    <mergeCell ref="N24:N25"/>
    <mergeCell ref="O24:O25"/>
    <mergeCell ref="D4:F4"/>
    <mergeCell ref="D6:D9"/>
    <mergeCell ref="E6:E9"/>
    <mergeCell ref="F6:F9"/>
    <mergeCell ref="G6:AH6"/>
    <mergeCell ref="G7:S7"/>
    <mergeCell ref="V7:AH7"/>
  </mergeCells>
  <dataValidations count="1">
    <dataValidation allowBlank="1" showInputMessage="1" showErrorMessage="1" prompt="Открыть/скрыть строки двойным нажатием" sqref="IH65438 SD65438 ABZ65438 ALV65438 AVR65438 BFN65438 BPJ65438 BZF65438 CJB65438 CSX65438 DCT65438 DMP65438 DWL65438 EGH65438 EQD65438 EZZ65438 FJV65438 FTR65438 GDN65438 GNJ65438 GXF65438 HHB65438 HQX65438 IAT65438 IKP65438 IUL65438 JEH65438 JOD65438 JXZ65438 KHV65438 KRR65438 LBN65438 LLJ65438 LVF65438 MFB65438 MOX65438 MYT65438 NIP65438 NSL65438 OCH65438 OMD65438 OVZ65438 PFV65438 PPR65438 PZN65438 QJJ65438 QTF65438 RDB65438 RMX65438 RWT65438 SGP65438 SQL65438 TAH65438 TKD65438 TTZ65438 UDV65438 UNR65438 UXN65438 VHJ65438 VRF65438 WBB65438 WKX65438 WUT65438 IH130974 SD130974 ABZ130974 ALV130974 AVR130974 BFN130974 BPJ130974 BZF130974 CJB130974 CSX130974 DCT130974 DMP130974 DWL130974 EGH130974 EQD130974 EZZ130974 FJV130974 FTR130974 GDN130974 GNJ130974 GXF130974 HHB130974 HQX130974 IAT130974 IKP130974 IUL130974 JEH130974 JOD130974 JXZ130974 KHV130974 KRR130974 LBN130974 LLJ130974 LVF130974 MFB130974 MOX130974 MYT130974 NIP130974 NSL130974 OCH130974 OMD130974 OVZ130974 PFV130974 PPR130974 PZN130974 QJJ130974 QTF130974 RDB130974 RMX130974 RWT130974 SGP130974 SQL130974 TAH130974 TKD130974 TTZ130974 UDV130974 UNR130974 UXN130974 VHJ130974 VRF130974 WBB130974 WKX130974 WUT130974 IH196510 SD196510 ABZ196510 ALV196510 AVR196510 BFN196510 BPJ196510 BZF196510 CJB196510 CSX196510 DCT196510 DMP196510 DWL196510 EGH196510 EQD196510 EZZ196510 FJV196510 FTR196510 GDN196510 GNJ196510 GXF196510 HHB196510 HQX196510 IAT196510 IKP196510 IUL196510 JEH196510 JOD196510 JXZ196510 KHV196510 KRR196510 LBN196510 LLJ196510 LVF196510 MFB196510 MOX196510 MYT196510 NIP196510 NSL196510 OCH196510 OMD196510 OVZ196510 PFV196510 PPR196510 PZN196510 QJJ196510 QTF196510 RDB196510 RMX196510 RWT196510 SGP196510 SQL196510 TAH196510 TKD196510 TTZ196510 UDV196510 UNR196510 UXN196510 VHJ196510 VRF196510 WBB196510 WKX196510 WUT196510 IH262046 SD262046 ABZ262046 ALV262046 AVR262046 BFN262046 BPJ262046 BZF262046 CJB262046 CSX262046 DCT262046 DMP262046 DWL262046 EGH262046 EQD262046 EZZ262046 FJV262046 FTR262046 GDN262046 GNJ262046 GXF262046 HHB262046 HQX262046 IAT262046 IKP262046 IUL262046 JEH262046 JOD262046 JXZ262046 KHV262046 KRR262046 LBN262046 LLJ262046 LVF262046 MFB262046 MOX262046 MYT262046 NIP262046 NSL262046 OCH262046 OMD262046 OVZ262046 PFV262046 PPR262046 PZN262046 QJJ262046 QTF262046 RDB262046 RMX262046 RWT262046 SGP262046 SQL262046 TAH262046 TKD262046 TTZ262046 UDV262046 UNR262046 UXN262046 VHJ262046 VRF262046 WBB262046 WKX262046 WUT262046 IH327582 SD327582 ABZ327582 ALV327582 AVR327582 BFN327582 BPJ327582 BZF327582 CJB327582 CSX327582 DCT327582 DMP327582 DWL327582 EGH327582 EQD327582 EZZ327582 FJV327582 FTR327582 GDN327582 GNJ327582 GXF327582 HHB327582 HQX327582 IAT327582 IKP327582 IUL327582 JEH327582 JOD327582 JXZ327582 KHV327582 KRR327582 LBN327582 LLJ327582 LVF327582 MFB327582 MOX327582 MYT327582 NIP327582 NSL327582 OCH327582 OMD327582 OVZ327582 PFV327582 PPR327582 PZN327582 QJJ327582 QTF327582 RDB327582 RMX327582 RWT327582 SGP327582 SQL327582 TAH327582 TKD327582 TTZ327582 UDV327582 UNR327582 UXN327582 VHJ327582 VRF327582 WBB327582 WKX327582 WUT327582 IH393118 SD393118 ABZ393118 ALV393118 AVR393118 BFN393118 BPJ393118 BZF393118 CJB393118 CSX393118 DCT393118 DMP393118 DWL393118 EGH393118 EQD393118 EZZ393118 FJV393118 FTR393118 GDN393118 GNJ393118 GXF393118 HHB393118 HQX393118 IAT393118 IKP393118 IUL393118 JEH393118 JOD393118 JXZ393118 KHV393118 KRR393118 LBN393118 LLJ393118 LVF393118 MFB393118 MOX393118 MYT393118 NIP393118 NSL393118 OCH393118 OMD393118 OVZ393118 PFV393118 PPR393118 PZN393118 QJJ393118 QTF393118 RDB393118 RMX393118 RWT393118 SGP393118 SQL393118 TAH393118 TKD393118 TTZ393118 UDV393118 UNR393118 UXN393118 VHJ393118 VRF393118 WBB393118 WKX393118 WUT393118 IH458654 SD458654 ABZ458654 ALV458654 AVR458654 BFN458654 BPJ458654 BZF458654 CJB458654 CSX458654 DCT458654 DMP458654 DWL458654 EGH458654 EQD458654 EZZ458654 FJV458654 FTR458654 GDN458654 GNJ458654 GXF458654 HHB458654 HQX458654 IAT458654 IKP458654 IUL458654 JEH458654 JOD458654 JXZ458654 KHV458654 KRR458654 LBN458654 LLJ458654 LVF458654 MFB458654 MOX458654 MYT458654 NIP458654 NSL458654 OCH458654 OMD458654 OVZ458654 PFV458654 PPR458654 PZN458654 QJJ458654 QTF458654 RDB458654 RMX458654 RWT458654 SGP458654 SQL458654 TAH458654 TKD458654 TTZ458654 UDV458654 UNR458654 UXN458654 VHJ458654 VRF458654 WBB458654 WKX458654 WUT458654 IH524190 SD524190 ABZ524190 ALV524190 AVR524190 BFN524190 BPJ524190 BZF524190 CJB524190 CSX524190 DCT524190 DMP524190 DWL524190 EGH524190 EQD524190 EZZ524190 FJV524190 FTR524190 GDN524190 GNJ524190 GXF524190 HHB524190 HQX524190 IAT524190 IKP524190 IUL524190 JEH524190 JOD524190 JXZ524190 KHV524190 KRR524190 LBN524190 LLJ524190 LVF524190 MFB524190 MOX524190 MYT524190 NIP524190 NSL524190 OCH524190 OMD524190 OVZ524190 PFV524190 PPR524190 PZN524190 QJJ524190 QTF524190 RDB524190 RMX524190 RWT524190 SGP524190 SQL524190 TAH524190 TKD524190 TTZ524190 UDV524190 UNR524190 UXN524190 VHJ524190 VRF524190 WBB524190 WKX524190 WUT524190 IH589726 SD589726 ABZ589726 ALV589726 AVR589726 BFN589726 BPJ589726 BZF589726 CJB589726 CSX589726 DCT589726 DMP589726 DWL589726 EGH589726 EQD589726 EZZ589726 FJV589726 FTR589726 GDN589726 GNJ589726 GXF589726 HHB589726 HQX589726 IAT589726 IKP589726 IUL589726 JEH589726 JOD589726 JXZ589726 KHV589726 KRR589726 LBN589726 LLJ589726 LVF589726 MFB589726 MOX589726 MYT589726 NIP589726 NSL589726 OCH589726 OMD589726 OVZ589726 PFV589726 PPR589726 PZN589726 QJJ589726 QTF589726 RDB589726 RMX589726 RWT589726 SGP589726 SQL589726 TAH589726 TKD589726 TTZ589726 UDV589726 UNR589726 UXN589726 VHJ589726 VRF589726 WBB589726 WKX589726 WUT589726 IH655262 SD655262 ABZ655262 ALV655262 AVR655262 BFN655262 BPJ655262 BZF655262 CJB655262 CSX655262 DCT655262 DMP655262 DWL655262 EGH655262 EQD655262 EZZ655262 FJV655262 FTR655262 GDN655262 GNJ655262 GXF655262 HHB655262 HQX655262 IAT655262 IKP655262 IUL655262 JEH655262 JOD655262 JXZ655262 KHV655262 KRR655262 LBN655262 LLJ655262 LVF655262 MFB655262 MOX655262 MYT655262 NIP655262 NSL655262 OCH655262 OMD655262 OVZ655262 PFV655262 PPR655262 PZN655262 QJJ655262 QTF655262 RDB655262 RMX655262 RWT655262 SGP655262 SQL655262 TAH655262 TKD655262 TTZ655262 UDV655262 UNR655262 UXN655262 VHJ655262 VRF655262 WBB655262 WKX655262 WUT655262 IH720798 SD720798 ABZ720798 ALV720798 AVR720798 BFN720798 BPJ720798 BZF720798 CJB720798 CSX720798 DCT720798 DMP720798 DWL720798 EGH720798 EQD720798 EZZ720798 FJV720798 FTR720798 GDN720798 GNJ720798 GXF720798 HHB720798 HQX720798 IAT720798 IKP720798 IUL720798 JEH720798 JOD720798 JXZ720798 KHV720798 KRR720798 LBN720798 LLJ720798 LVF720798 MFB720798 MOX720798 MYT720798 NIP720798 NSL720798 OCH720798 OMD720798 OVZ720798 PFV720798 PPR720798 PZN720798 QJJ720798 QTF720798 RDB720798 RMX720798 RWT720798 SGP720798 SQL720798 TAH720798 TKD720798 TTZ720798 UDV720798 UNR720798 UXN720798 VHJ720798 VRF720798 WBB720798 WKX720798 WUT720798 IH786334 SD786334 ABZ786334 ALV786334 AVR786334 BFN786334 BPJ786334 BZF786334 CJB786334 CSX786334 DCT786334 DMP786334 DWL786334 EGH786334 EQD786334 EZZ786334 FJV786334 FTR786334 GDN786334 GNJ786334 GXF786334 HHB786334 HQX786334 IAT786334 IKP786334 IUL786334 JEH786334 JOD786334 JXZ786334 KHV786334 KRR786334 LBN786334 LLJ786334 LVF786334 MFB786334 MOX786334 MYT786334 NIP786334 NSL786334 OCH786334 OMD786334 OVZ786334 PFV786334 PPR786334 PZN786334 QJJ786334 QTF786334 RDB786334 RMX786334 RWT786334 SGP786334 SQL786334 TAH786334 TKD786334 TTZ786334 UDV786334 UNR786334 UXN786334 VHJ786334 VRF786334 WBB786334 WKX786334 WUT786334 IH851870 SD851870 ABZ851870 ALV851870 AVR851870 BFN851870 BPJ851870 BZF851870 CJB851870 CSX851870 DCT851870 DMP851870 DWL851870 EGH851870 EQD851870 EZZ851870 FJV851870 FTR851870 GDN851870 GNJ851870 GXF851870 HHB851870 HQX851870 IAT851870 IKP851870 IUL851870 JEH851870 JOD851870 JXZ851870 KHV851870 KRR851870 LBN851870 LLJ851870 LVF851870 MFB851870 MOX851870 MYT851870 NIP851870 NSL851870 OCH851870 OMD851870 OVZ851870 PFV851870 PPR851870 PZN851870 QJJ851870 QTF851870 RDB851870 RMX851870 RWT851870 SGP851870 SQL851870 TAH851870 TKD851870 TTZ851870 UDV851870 UNR851870 UXN851870 VHJ851870 VRF851870 WBB851870 WKX851870 WUT851870 IH917406 SD917406 ABZ917406 ALV917406 AVR917406 BFN917406 BPJ917406 BZF917406 CJB917406 CSX917406 DCT917406 DMP917406 DWL917406 EGH917406 EQD917406 EZZ917406 FJV917406 FTR917406 GDN917406 GNJ917406 GXF917406 HHB917406 HQX917406 IAT917406 IKP917406 IUL917406 JEH917406 JOD917406 JXZ917406 KHV917406 KRR917406 LBN917406 LLJ917406 LVF917406 MFB917406 MOX917406 MYT917406 NIP917406 NSL917406 OCH917406 OMD917406 OVZ917406 PFV917406 PPR917406 PZN917406 QJJ917406 QTF917406 RDB917406 RMX917406 RWT917406 SGP917406 SQL917406 TAH917406 TKD917406 TTZ917406 UDV917406 UNR917406 UXN917406 VHJ917406 VRF917406 WBB917406 WKX917406 WUT917406 IH982942 SD982942 ABZ982942 ALV982942 AVR982942 BFN982942 BPJ982942 BZF982942 CJB982942 CSX982942 DCT982942 DMP982942 DWL982942 EGH982942 EQD982942 EZZ982942 FJV982942 FTR982942 GDN982942 GNJ982942 GXF982942 HHB982942 HQX982942 IAT982942 IKP982942 IUL982942 JEH982942 JOD982942 JXZ982942 KHV982942 KRR982942 LBN982942 LLJ982942 LVF982942 MFB982942 MOX982942 MYT982942 NIP982942 NSL982942 OCH982942 OMD982942 OVZ982942 PFV982942 PPR982942 PZN982942 QJJ982942 QTF982942 RDB982942 RMX982942 RWT982942 SGP982942 SQL982942 TAH982942 TKD982942 TTZ982942 UDV982942 UNR982942 UXN982942 VHJ982942 VRF982942 WBB982942 WKX982942 WUT982942 HU65438 RQ65438 ABM65438 ALI65438 AVE65438 BFA65438 BOW65438 BYS65438 CIO65438 CSK65438 DCG65438 DMC65438 DVY65438 EFU65438 EPQ65438 EZM65438 FJI65438 FTE65438 GDA65438 GMW65438 GWS65438 HGO65438 HQK65438 IAG65438 IKC65438 ITY65438 JDU65438 JNQ65438 JXM65438 KHI65438 KRE65438 LBA65438 LKW65438 LUS65438 MEO65438 MOK65438 MYG65438 NIC65438 NRY65438 OBU65438 OLQ65438 OVM65438 PFI65438 PPE65438 PZA65438 QIW65438 QSS65438 RCO65438 RMK65438 RWG65438 SGC65438 SPY65438 SZU65438 TJQ65438 TTM65438 UDI65438 UNE65438 UXA65438 VGW65438 VQS65438 WAO65438 WKK65438 WUG65438 HU130974 RQ130974 ABM130974 ALI130974 AVE130974 BFA130974 BOW130974 BYS130974 CIO130974 CSK130974 DCG130974 DMC130974 DVY130974 EFU130974 EPQ130974 EZM130974 FJI130974 FTE130974 GDA130974 GMW130974 GWS130974 HGO130974 HQK130974 IAG130974 IKC130974 ITY130974 JDU130974 JNQ130974 JXM130974 KHI130974 KRE130974 LBA130974 LKW130974 LUS130974 MEO130974 MOK130974 MYG130974 NIC130974 NRY130974 OBU130974 OLQ130974 OVM130974 PFI130974 PPE130974 PZA130974 QIW130974 QSS130974 RCO130974 RMK130974 RWG130974 SGC130974 SPY130974 SZU130974 TJQ130974 TTM130974 UDI130974 UNE130974 UXA130974 VGW130974 VQS130974 WAO130974 WKK130974 WUG130974 HU196510 RQ196510 ABM196510 ALI196510 AVE196510 BFA196510 BOW196510 BYS196510 CIO196510 CSK196510 DCG196510 DMC196510 DVY196510 EFU196510 EPQ196510 EZM196510 FJI196510 FTE196510 GDA196510 GMW196510 GWS196510 HGO196510 HQK196510 IAG196510 IKC196510 ITY196510 JDU196510 JNQ196510 JXM196510 KHI196510 KRE196510 LBA196510 LKW196510 LUS196510 MEO196510 MOK196510 MYG196510 NIC196510 NRY196510 OBU196510 OLQ196510 OVM196510 PFI196510 PPE196510 PZA196510 QIW196510 QSS196510 RCO196510 RMK196510 RWG196510 SGC196510 SPY196510 SZU196510 TJQ196510 TTM196510 UDI196510 UNE196510 UXA196510 VGW196510 VQS196510 WAO196510 WKK196510 WUG196510 HU262046 RQ262046 ABM262046 ALI262046 AVE262046 BFA262046 BOW262046 BYS262046 CIO262046 CSK262046 DCG262046 DMC262046 DVY262046 EFU262046 EPQ262046 EZM262046 FJI262046 FTE262046 GDA262046 GMW262046 GWS262046 HGO262046 HQK262046 IAG262046 IKC262046 ITY262046 JDU262046 JNQ262046 JXM262046 KHI262046 KRE262046 LBA262046 LKW262046 LUS262046 MEO262046 MOK262046 MYG262046 NIC262046 NRY262046 OBU262046 OLQ262046 OVM262046 PFI262046 PPE262046 PZA262046 QIW262046 QSS262046 RCO262046 RMK262046 RWG262046 SGC262046 SPY262046 SZU262046 TJQ262046 TTM262046 UDI262046 UNE262046 UXA262046 VGW262046 VQS262046 WAO262046 WKK262046 WUG262046 HU327582 RQ327582 ABM327582 ALI327582 AVE327582 BFA327582 BOW327582 BYS327582 CIO327582 CSK327582 DCG327582 DMC327582 DVY327582 EFU327582 EPQ327582 EZM327582 FJI327582 FTE327582 GDA327582 GMW327582 GWS327582 HGO327582 HQK327582 IAG327582 IKC327582 ITY327582 JDU327582 JNQ327582 JXM327582 KHI327582 KRE327582 LBA327582 LKW327582 LUS327582 MEO327582 MOK327582 MYG327582 NIC327582 NRY327582 OBU327582 OLQ327582 OVM327582 PFI327582 PPE327582 PZA327582 QIW327582 QSS327582 RCO327582 RMK327582 RWG327582 SGC327582 SPY327582 SZU327582 TJQ327582 TTM327582 UDI327582 UNE327582 UXA327582 VGW327582 VQS327582 WAO327582 WKK327582 WUG327582 HU393118 RQ393118 ABM393118 ALI393118 AVE393118 BFA393118 BOW393118 BYS393118 CIO393118 CSK393118 DCG393118 DMC393118 DVY393118 EFU393118 EPQ393118 EZM393118 FJI393118 FTE393118 GDA393118 GMW393118 GWS393118 HGO393118 HQK393118 IAG393118 IKC393118 ITY393118 JDU393118 JNQ393118 JXM393118 KHI393118 KRE393118 LBA393118 LKW393118 LUS393118 MEO393118 MOK393118 MYG393118 NIC393118 NRY393118 OBU393118 OLQ393118 OVM393118 PFI393118 PPE393118 PZA393118 QIW393118 QSS393118 RCO393118 RMK393118 RWG393118 SGC393118 SPY393118 SZU393118 TJQ393118 TTM393118 UDI393118 UNE393118 UXA393118 VGW393118 VQS393118 WAO393118 WKK393118 WUG393118 HU458654 RQ458654 ABM458654 ALI458654 AVE458654 BFA458654 BOW458654 BYS458654 CIO458654 CSK458654 DCG458654 DMC458654 DVY458654 EFU458654 EPQ458654 EZM458654 FJI458654 FTE458654 GDA458654 GMW458654 GWS458654 HGO458654 HQK458654 IAG458654 IKC458654 ITY458654 JDU458654 JNQ458654 JXM458654 KHI458654 KRE458654 LBA458654 LKW458654 LUS458654 MEO458654 MOK458654 MYG458654 NIC458654 NRY458654 OBU458654 OLQ458654 OVM458654 PFI458654 PPE458654 PZA458654 QIW458654 QSS458654 RCO458654 RMK458654 RWG458654 SGC458654 SPY458654 SZU458654 TJQ458654 TTM458654 UDI458654 UNE458654 UXA458654 VGW458654 VQS458654 WAO458654 WKK458654 WUG458654 HU524190 RQ524190 ABM524190 ALI524190 AVE524190 BFA524190 BOW524190 BYS524190 CIO524190 CSK524190 DCG524190 DMC524190 DVY524190 EFU524190 EPQ524190 EZM524190 FJI524190 FTE524190 GDA524190 GMW524190 GWS524190 HGO524190 HQK524190 IAG524190 IKC524190 ITY524190 JDU524190 JNQ524190 JXM524190 KHI524190 KRE524190 LBA524190 LKW524190 LUS524190 MEO524190 MOK524190 MYG524190 NIC524190 NRY524190 OBU524190 OLQ524190 OVM524190 PFI524190 PPE524190 PZA524190 QIW524190 QSS524190 RCO524190 RMK524190 RWG524190 SGC524190 SPY524190 SZU524190 TJQ524190 TTM524190 UDI524190 UNE524190 UXA524190 VGW524190 VQS524190 WAO524190 WKK524190 WUG524190 HU589726 RQ589726 ABM589726 ALI589726 AVE589726 BFA589726 BOW589726 BYS589726 CIO589726 CSK589726 DCG589726 DMC589726 DVY589726 EFU589726 EPQ589726 EZM589726 FJI589726 FTE589726 GDA589726 GMW589726 GWS589726 HGO589726 HQK589726 IAG589726 IKC589726 ITY589726 JDU589726 JNQ589726 JXM589726 KHI589726 KRE589726 LBA589726 LKW589726 LUS589726 MEO589726 MOK589726 MYG589726 NIC589726 NRY589726 OBU589726 OLQ589726 OVM589726 PFI589726 PPE589726 PZA589726 QIW589726 QSS589726 RCO589726 RMK589726 RWG589726 SGC589726 SPY589726 SZU589726 TJQ589726 TTM589726 UDI589726 UNE589726 UXA589726 VGW589726 VQS589726 WAO589726 WKK589726 WUG589726 HU655262 RQ655262 ABM655262 ALI655262 AVE655262 BFA655262 BOW655262 BYS655262 CIO655262 CSK655262 DCG655262 DMC655262 DVY655262 EFU655262 EPQ655262 EZM655262 FJI655262 FTE655262 GDA655262 GMW655262 GWS655262 HGO655262 HQK655262 IAG655262 IKC655262 ITY655262 JDU655262 JNQ655262 JXM655262 KHI655262 KRE655262 LBA655262 LKW655262 LUS655262 MEO655262 MOK655262 MYG655262 NIC655262 NRY655262 OBU655262 OLQ655262 OVM655262 PFI655262 PPE655262 PZA655262 QIW655262 QSS655262 RCO655262 RMK655262 RWG655262 SGC655262 SPY655262 SZU655262 TJQ655262 TTM655262 UDI655262 UNE655262 UXA655262 VGW655262 VQS655262 WAO655262 WKK655262 WUG655262 HU720798 RQ720798 ABM720798 ALI720798 AVE720798 BFA720798 BOW720798 BYS720798 CIO720798 CSK720798 DCG720798 DMC720798 DVY720798 EFU720798 EPQ720798 EZM720798 FJI720798 FTE720798 GDA720798 GMW720798 GWS720798 HGO720798 HQK720798 IAG720798 IKC720798 ITY720798 JDU720798 JNQ720798 JXM720798 KHI720798 KRE720798 LBA720798 LKW720798 LUS720798 MEO720798 MOK720798 MYG720798 NIC720798 NRY720798 OBU720798 OLQ720798 OVM720798 PFI720798 PPE720798 PZA720798 QIW720798 QSS720798 RCO720798 RMK720798 RWG720798 SGC720798 SPY720798 SZU720798 TJQ720798 TTM720798 UDI720798 UNE720798 UXA720798 VGW720798 VQS720798 WAO720798 WKK720798 WUG720798 HU786334 RQ786334 ABM786334 ALI786334 AVE786334 BFA786334 BOW786334 BYS786334 CIO786334 CSK786334 DCG786334 DMC786334 DVY786334 EFU786334 EPQ786334 EZM786334 FJI786334 FTE786334 GDA786334 GMW786334 GWS786334 HGO786334 HQK786334 IAG786334 IKC786334 ITY786334 JDU786334 JNQ786334 JXM786334 KHI786334 KRE786334 LBA786334 LKW786334 LUS786334 MEO786334 MOK786334 MYG786334 NIC786334 NRY786334 OBU786334 OLQ786334 OVM786334 PFI786334 PPE786334 PZA786334 QIW786334 QSS786334 RCO786334 RMK786334 RWG786334 SGC786334 SPY786334 SZU786334 TJQ786334 TTM786334 UDI786334 UNE786334 UXA786334 VGW786334 VQS786334 WAO786334 WKK786334 WUG786334 HU851870 RQ851870 ABM851870 ALI851870 AVE851870 BFA851870 BOW851870 BYS851870 CIO851870 CSK851870 DCG851870 DMC851870 DVY851870 EFU851870 EPQ851870 EZM851870 FJI851870 FTE851870 GDA851870 GMW851870 GWS851870 HGO851870 HQK851870 IAG851870 IKC851870 ITY851870 JDU851870 JNQ851870 JXM851870 KHI851870 KRE851870 LBA851870 LKW851870 LUS851870 MEO851870 MOK851870 MYG851870 NIC851870 NRY851870 OBU851870 OLQ851870 OVM851870 PFI851870 PPE851870 PZA851870 QIW851870 QSS851870 RCO851870 RMK851870 RWG851870 SGC851870 SPY851870 SZU851870 TJQ851870 TTM851870 UDI851870 UNE851870 UXA851870 VGW851870 VQS851870 WAO851870 WKK851870 WUG851870 HU917406 RQ917406 ABM917406 ALI917406 AVE917406 BFA917406 BOW917406 BYS917406 CIO917406 CSK917406 DCG917406 DMC917406 DVY917406 EFU917406 EPQ917406 EZM917406 FJI917406 FTE917406 GDA917406 GMW917406 GWS917406 HGO917406 HQK917406 IAG917406 IKC917406 ITY917406 JDU917406 JNQ917406 JXM917406 KHI917406 KRE917406 LBA917406 LKW917406 LUS917406 MEO917406 MOK917406 MYG917406 NIC917406 NRY917406 OBU917406 OLQ917406 OVM917406 PFI917406 PPE917406 PZA917406 QIW917406 QSS917406 RCO917406 RMK917406 RWG917406 SGC917406 SPY917406 SZU917406 TJQ917406 TTM917406 UDI917406 UNE917406 UXA917406 VGW917406 VQS917406 WAO917406 WKK917406 WUG917406 HU982942 RQ982942 ABM982942 ALI982942 AVE982942 BFA982942 BOW982942 BYS982942 CIO982942 CSK982942 DCG982942 DMC982942 DVY982942 EFU982942 EPQ982942 EZM982942 FJI982942 FTE982942 GDA982942 GMW982942 GWS982942 HGO982942 HQK982942 IAG982942 IKC982942 ITY982942 JDU982942 JNQ982942 JXM982942 KHI982942 KRE982942 LBA982942 LKW982942 LUS982942 MEO982942 MOK982942 MYG982942 NIC982942 NRY982942 OBU982942 OLQ982942 OVM982942 PFI982942 PPE982942 PZA982942 QIW982942 QSS982942 RCO982942 RMK982942 RWG982942 SGC982942 SPY982942 SZU982942 TJQ982942 TTM982942 UDI982942 UNE982942 UXA982942 VGW982942 VQS982942 WAO982942 WKK982942 WUG982942 IU65438 SQ65438 ACM65438 AMI65438 AWE65438 BGA65438 BPW65438 BZS65438 CJO65438 CTK65438 DDG65438 DNC65438 DWY65438 EGU65438 EQQ65438 FAM65438 FKI65438 FUE65438 GEA65438 GNW65438 GXS65438 HHO65438 HRK65438 IBG65438 ILC65438 IUY65438 JEU65438 JOQ65438 JYM65438 KII65438 KSE65438 LCA65438 LLW65438 LVS65438 MFO65438 MPK65438 MZG65438 NJC65438 NSY65438 OCU65438 OMQ65438 OWM65438 PGI65438 PQE65438 QAA65438 QJW65438 QTS65438 RDO65438 RNK65438 RXG65438 SHC65438 SQY65438 TAU65438 TKQ65438 TUM65438 UEI65438 UOE65438 UYA65438 VHW65438 VRS65438 WBO65438 WLK65438 WVG65438 IU130974 SQ130974 ACM130974 AMI130974 AWE130974 BGA130974 BPW130974 BZS130974 CJO130974 CTK130974 DDG130974 DNC130974 DWY130974 EGU130974 EQQ130974 FAM130974 FKI130974 FUE130974 GEA130974 GNW130974 GXS130974 HHO130974 HRK130974 IBG130974 ILC130974 IUY130974 JEU130974 JOQ130974 JYM130974 KII130974 KSE130974 LCA130974 LLW130974 LVS130974 MFO130974 MPK130974 MZG130974 NJC130974 NSY130974 OCU130974 OMQ130974 OWM130974 PGI130974 PQE130974 QAA130974 QJW130974 QTS130974 RDO130974 RNK130974 RXG130974 SHC130974 SQY130974 TAU130974 TKQ130974 TUM130974 UEI130974 UOE130974 UYA130974 VHW130974 VRS130974 WBO130974 WLK130974 WVG130974 IU196510 SQ196510 ACM196510 AMI196510 AWE196510 BGA196510 BPW196510 BZS196510 CJO196510 CTK196510 DDG196510 DNC196510 DWY196510 EGU196510 EQQ196510 FAM196510 FKI196510 FUE196510 GEA196510 GNW196510 GXS196510 HHO196510 HRK196510 IBG196510 ILC196510 IUY196510 JEU196510 JOQ196510 JYM196510 KII196510 KSE196510 LCA196510 LLW196510 LVS196510 MFO196510 MPK196510 MZG196510 NJC196510 NSY196510 OCU196510 OMQ196510 OWM196510 PGI196510 PQE196510 QAA196510 QJW196510 QTS196510 RDO196510 RNK196510 RXG196510 SHC196510 SQY196510 TAU196510 TKQ196510 TUM196510 UEI196510 UOE196510 UYA196510 VHW196510 VRS196510 WBO196510 WLK196510 WVG196510 IU262046 SQ262046 ACM262046 AMI262046 AWE262046 BGA262046 BPW262046 BZS262046 CJO262046 CTK262046 DDG262046 DNC262046 DWY262046 EGU262046 EQQ262046 FAM262046 FKI262046 FUE262046 GEA262046 GNW262046 GXS262046 HHO262046 HRK262046 IBG262046 ILC262046 IUY262046 JEU262046 JOQ262046 JYM262046 KII262046 KSE262046 LCA262046 LLW262046 LVS262046 MFO262046 MPK262046 MZG262046 NJC262046 NSY262046 OCU262046 OMQ262046 OWM262046 PGI262046 PQE262046 QAA262046 QJW262046 QTS262046 RDO262046 RNK262046 RXG262046 SHC262046 SQY262046 TAU262046 TKQ262046 TUM262046 UEI262046 UOE262046 UYA262046 VHW262046 VRS262046 WBO262046 WLK262046 WVG262046 IU327582 SQ327582 ACM327582 AMI327582 AWE327582 BGA327582 BPW327582 BZS327582 CJO327582 CTK327582 DDG327582 DNC327582 DWY327582 EGU327582 EQQ327582 FAM327582 FKI327582 FUE327582 GEA327582 GNW327582 GXS327582 HHO327582 HRK327582 IBG327582 ILC327582 IUY327582 JEU327582 JOQ327582 JYM327582 KII327582 KSE327582 LCA327582 LLW327582 LVS327582 MFO327582 MPK327582 MZG327582 NJC327582 NSY327582 OCU327582 OMQ327582 OWM327582 PGI327582 PQE327582 QAA327582 QJW327582 QTS327582 RDO327582 RNK327582 RXG327582 SHC327582 SQY327582 TAU327582 TKQ327582 TUM327582 UEI327582 UOE327582 UYA327582 VHW327582 VRS327582 WBO327582 WLK327582 WVG327582 IU393118 SQ393118 ACM393118 AMI393118 AWE393118 BGA393118 BPW393118 BZS393118 CJO393118 CTK393118 DDG393118 DNC393118 DWY393118 EGU393118 EQQ393118 FAM393118 FKI393118 FUE393118 GEA393118 GNW393118 GXS393118 HHO393118 HRK393118 IBG393118 ILC393118 IUY393118 JEU393118 JOQ393118 JYM393118 KII393118 KSE393118 LCA393118 LLW393118 LVS393118 MFO393118 MPK393118 MZG393118 NJC393118 NSY393118 OCU393118 OMQ393118 OWM393118 PGI393118 PQE393118 QAA393118 QJW393118 QTS393118 RDO393118 RNK393118 RXG393118 SHC393118 SQY393118 TAU393118 TKQ393118 TUM393118 UEI393118 UOE393118 UYA393118 VHW393118 VRS393118 WBO393118 WLK393118 WVG393118 IU458654 SQ458654 ACM458654 AMI458654 AWE458654 BGA458654 BPW458654 BZS458654 CJO458654 CTK458654 DDG458654 DNC458654 DWY458654 EGU458654 EQQ458654 FAM458654 FKI458654 FUE458654 GEA458654 GNW458654 GXS458654 HHO458654 HRK458654 IBG458654 ILC458654 IUY458654 JEU458654 JOQ458654 JYM458654 KII458654 KSE458654 LCA458654 LLW458654 LVS458654 MFO458654 MPK458654 MZG458654 NJC458654 NSY458654 OCU458654 OMQ458654 OWM458654 PGI458654 PQE458654 QAA458654 QJW458654 QTS458654 RDO458654 RNK458654 RXG458654 SHC458654 SQY458654 TAU458654 TKQ458654 TUM458654 UEI458654 UOE458654 UYA458654 VHW458654 VRS458654 WBO458654 WLK458654 WVG458654 IU524190 SQ524190 ACM524190 AMI524190 AWE524190 BGA524190 BPW524190 BZS524190 CJO524190 CTK524190 DDG524190 DNC524190 DWY524190 EGU524190 EQQ524190 FAM524190 FKI524190 FUE524190 GEA524190 GNW524190 GXS524190 HHO524190 HRK524190 IBG524190 ILC524190 IUY524190 JEU524190 JOQ524190 JYM524190 KII524190 KSE524190 LCA524190 LLW524190 LVS524190 MFO524190 MPK524190 MZG524190 NJC524190 NSY524190 OCU524190 OMQ524190 OWM524190 PGI524190 PQE524190 QAA524190 QJW524190 QTS524190 RDO524190 RNK524190 RXG524190 SHC524190 SQY524190 TAU524190 TKQ524190 TUM524190 UEI524190 UOE524190 UYA524190 VHW524190 VRS524190 WBO524190 WLK524190 WVG524190 IU589726 SQ589726 ACM589726 AMI589726 AWE589726 BGA589726 BPW589726 BZS589726 CJO589726 CTK589726 DDG589726 DNC589726 DWY589726 EGU589726 EQQ589726 FAM589726 FKI589726 FUE589726 GEA589726 GNW589726 GXS589726 HHO589726 HRK589726 IBG589726 ILC589726 IUY589726 JEU589726 JOQ589726 JYM589726 KII589726 KSE589726 LCA589726 LLW589726 LVS589726 MFO589726 MPK589726 MZG589726 NJC589726 NSY589726 OCU589726 OMQ589726 OWM589726 PGI589726 PQE589726 QAA589726 QJW589726 QTS589726 RDO589726 RNK589726 RXG589726 SHC589726 SQY589726 TAU589726 TKQ589726 TUM589726 UEI589726 UOE589726 UYA589726 VHW589726 VRS589726 WBO589726 WLK589726 WVG589726 IU655262 SQ655262 ACM655262 AMI655262 AWE655262 BGA655262 BPW655262 BZS655262 CJO655262 CTK655262 DDG655262 DNC655262 DWY655262 EGU655262 EQQ655262 FAM655262 FKI655262 FUE655262 GEA655262 GNW655262 GXS655262 HHO655262 HRK655262 IBG655262 ILC655262 IUY655262 JEU655262 JOQ655262 JYM655262 KII655262 KSE655262 LCA655262 LLW655262 LVS655262 MFO655262 MPK655262 MZG655262 NJC655262 NSY655262 OCU655262 OMQ655262 OWM655262 PGI655262 PQE655262 QAA655262 QJW655262 QTS655262 RDO655262 RNK655262 RXG655262 SHC655262 SQY655262 TAU655262 TKQ655262 TUM655262 UEI655262 UOE655262 UYA655262 VHW655262 VRS655262 WBO655262 WLK655262 WVG655262 IU720798 SQ720798 ACM720798 AMI720798 AWE720798 BGA720798 BPW720798 BZS720798 CJO720798 CTK720798 DDG720798 DNC720798 DWY720798 EGU720798 EQQ720798 FAM720798 FKI720798 FUE720798 GEA720798 GNW720798 GXS720798 HHO720798 HRK720798 IBG720798 ILC720798 IUY720798 JEU720798 JOQ720798 JYM720798 KII720798 KSE720798 LCA720798 LLW720798 LVS720798 MFO720798 MPK720798 MZG720798 NJC720798 NSY720798 OCU720798 OMQ720798 OWM720798 PGI720798 PQE720798 QAA720798 QJW720798 QTS720798 RDO720798 RNK720798 RXG720798 SHC720798 SQY720798 TAU720798 TKQ720798 TUM720798 UEI720798 UOE720798 UYA720798 VHW720798 VRS720798 WBO720798 WLK720798 WVG720798 IU786334 SQ786334 ACM786334 AMI786334 AWE786334 BGA786334 BPW786334 BZS786334 CJO786334 CTK786334 DDG786334 DNC786334 DWY786334 EGU786334 EQQ786334 FAM786334 FKI786334 FUE786334 GEA786334 GNW786334 GXS786334 HHO786334 HRK786334 IBG786334 ILC786334 IUY786334 JEU786334 JOQ786334 JYM786334 KII786334 KSE786334 LCA786334 LLW786334 LVS786334 MFO786334 MPK786334 MZG786334 NJC786334 NSY786334 OCU786334 OMQ786334 OWM786334 PGI786334 PQE786334 QAA786334 QJW786334 QTS786334 RDO786334 RNK786334 RXG786334 SHC786334 SQY786334 TAU786334 TKQ786334 TUM786334 UEI786334 UOE786334 UYA786334 VHW786334 VRS786334 WBO786334 WLK786334 WVG786334 IU851870 SQ851870 ACM851870 AMI851870 AWE851870 BGA851870 BPW851870 BZS851870 CJO851870 CTK851870 DDG851870 DNC851870 DWY851870 EGU851870 EQQ851870 FAM851870 FKI851870 FUE851870 GEA851870 GNW851870 GXS851870 HHO851870 HRK851870 IBG851870 ILC851870 IUY851870 JEU851870 JOQ851870 JYM851870 KII851870 KSE851870 LCA851870 LLW851870 LVS851870 MFO851870 MPK851870 MZG851870 NJC851870 NSY851870 OCU851870 OMQ851870 OWM851870 PGI851870 PQE851870 QAA851870 QJW851870 QTS851870 RDO851870 RNK851870 RXG851870 SHC851870 SQY851870 TAU851870 TKQ851870 TUM851870 UEI851870 UOE851870 UYA851870 VHW851870 VRS851870 WBO851870 WLK851870 WVG851870 IU917406 SQ917406 ACM917406 AMI917406 AWE917406 BGA917406 BPW917406 BZS917406 CJO917406 CTK917406 DDG917406 DNC917406 DWY917406 EGU917406 EQQ917406 FAM917406 FKI917406 FUE917406 GEA917406 GNW917406 GXS917406 HHO917406 HRK917406 IBG917406 ILC917406 IUY917406 JEU917406 JOQ917406 JYM917406 KII917406 KSE917406 LCA917406 LLW917406 LVS917406 MFO917406 MPK917406 MZG917406 NJC917406 NSY917406 OCU917406 OMQ917406 OWM917406 PGI917406 PQE917406 QAA917406 QJW917406 QTS917406 RDO917406 RNK917406 RXG917406 SHC917406 SQY917406 TAU917406 TKQ917406 TUM917406 UEI917406 UOE917406 UYA917406 VHW917406 VRS917406 WBO917406 WLK917406 WVG917406 IU982942 SQ982942 ACM982942 AMI982942 AWE982942 BGA982942 BPW982942 BZS982942 CJO982942 CTK982942 DDG982942 DNC982942 DWY982942 EGU982942 EQQ982942 FAM982942 FKI982942 FUE982942 GEA982942 GNW982942 GXS982942 HHO982942 HRK982942 IBG982942 ILC982942 IUY982942 JEU982942 JOQ982942 JYM982942 KII982942 KSE982942 LCA982942 LLW982942 LVS982942 MFO982942 MPK982942 MZG982942 NJC982942 NSY982942 OCU982942 OMQ982942 OWM982942 PGI982942 PQE982942 QAA982942 QJW982942 QTS982942 RDO982942 RNK982942 RXG982942 SHC982942 SQY982942 TAU982942 TKQ982942 TUM982942 UEI982942 UOE982942 UYA982942 VHW982942 VRS982942 WBO982942 WLK982942 WVG982942 HH65438 RD65438 AAZ65438 AKV65438 AUR65438 BEN65438 BOJ65438 BYF65438 CIB65438 CRX65438 DBT65438 DLP65438 DVL65438 EFH65438 EPD65438 EYZ65438 FIV65438 FSR65438 GCN65438 GMJ65438 GWF65438 HGB65438 HPX65438 HZT65438 IJP65438 ITL65438 JDH65438 JND65438 JWZ65438 KGV65438 KQR65438 LAN65438 LKJ65438 LUF65438 MEB65438 MNX65438 MXT65438 NHP65438 NRL65438 OBH65438 OLD65438 OUZ65438 PEV65438 POR65438 PYN65438 QIJ65438 QSF65438 RCB65438 RLX65438 RVT65438 SFP65438 SPL65438 SZH65438 TJD65438 TSZ65438 UCV65438 UMR65438 UWN65438 VGJ65438 VQF65438 WAB65438 WJX65438 WTT65438 HH130974 RD130974 AAZ130974 AKV130974 AUR130974 BEN130974 BOJ130974 BYF130974 CIB130974 CRX130974 DBT130974 DLP130974 DVL130974 EFH130974 EPD130974 EYZ130974 FIV130974 FSR130974 GCN130974 GMJ130974 GWF130974 HGB130974 HPX130974 HZT130974 IJP130974 ITL130974 JDH130974 JND130974 JWZ130974 KGV130974 KQR130974 LAN130974 LKJ130974 LUF130974 MEB130974 MNX130974 MXT130974 NHP130974 NRL130974 OBH130974 OLD130974 OUZ130974 PEV130974 POR130974 PYN130974 QIJ130974 QSF130974 RCB130974 RLX130974 RVT130974 SFP130974 SPL130974 SZH130974 TJD130974 TSZ130974 UCV130974 UMR130974 UWN130974 VGJ130974 VQF130974 WAB130974 WJX130974 WTT130974 HH196510 RD196510 AAZ196510 AKV196510 AUR196510 BEN196510 BOJ196510 BYF196510 CIB196510 CRX196510 DBT196510 DLP196510 DVL196510 EFH196510 EPD196510 EYZ196510 FIV196510 FSR196510 GCN196510 GMJ196510 GWF196510 HGB196510 HPX196510 HZT196510 IJP196510 ITL196510 JDH196510 JND196510 JWZ196510 KGV196510 KQR196510 LAN196510 LKJ196510 LUF196510 MEB196510 MNX196510 MXT196510 NHP196510 NRL196510 OBH196510 OLD196510 OUZ196510 PEV196510 POR196510 PYN196510 QIJ196510 QSF196510 RCB196510 RLX196510 RVT196510 SFP196510 SPL196510 SZH196510 TJD196510 TSZ196510 UCV196510 UMR196510 UWN196510 VGJ196510 VQF196510 WAB196510 WJX196510 WTT196510 HH262046 RD262046 AAZ262046 AKV262046 AUR262046 BEN262046 BOJ262046 BYF262046 CIB262046 CRX262046 DBT262046 DLP262046 DVL262046 EFH262046 EPD262046 EYZ262046 FIV262046 FSR262046 GCN262046 GMJ262046 GWF262046 HGB262046 HPX262046 HZT262046 IJP262046 ITL262046 JDH262046 JND262046 JWZ262046 KGV262046 KQR262046 LAN262046 LKJ262046 LUF262046 MEB262046 MNX262046 MXT262046 NHP262046 NRL262046 OBH262046 OLD262046 OUZ262046 PEV262046 POR262046 PYN262046 QIJ262046 QSF262046 RCB262046 RLX262046 RVT262046 SFP262046 SPL262046 SZH262046 TJD262046 TSZ262046 UCV262046 UMR262046 UWN262046 VGJ262046 VQF262046 WAB262046 WJX262046 WTT262046 HH327582 RD327582 AAZ327582 AKV327582 AUR327582 BEN327582 BOJ327582 BYF327582 CIB327582 CRX327582 DBT327582 DLP327582 DVL327582 EFH327582 EPD327582 EYZ327582 FIV327582 FSR327582 GCN327582 GMJ327582 GWF327582 HGB327582 HPX327582 HZT327582 IJP327582 ITL327582 JDH327582 JND327582 JWZ327582 KGV327582 KQR327582 LAN327582 LKJ327582 LUF327582 MEB327582 MNX327582 MXT327582 NHP327582 NRL327582 OBH327582 OLD327582 OUZ327582 PEV327582 POR327582 PYN327582 QIJ327582 QSF327582 RCB327582 RLX327582 RVT327582 SFP327582 SPL327582 SZH327582 TJD327582 TSZ327582 UCV327582 UMR327582 UWN327582 VGJ327582 VQF327582 WAB327582 WJX327582 WTT327582 HH393118 RD393118 AAZ393118 AKV393118 AUR393118 BEN393118 BOJ393118 BYF393118 CIB393118 CRX393118 DBT393118 DLP393118 DVL393118 EFH393118 EPD393118 EYZ393118 FIV393118 FSR393118 GCN393118 GMJ393118 GWF393118 HGB393118 HPX393118 HZT393118 IJP393118 ITL393118 JDH393118 JND393118 JWZ393118 KGV393118 KQR393118 LAN393118 LKJ393118 LUF393118 MEB393118 MNX393118 MXT393118 NHP393118 NRL393118 OBH393118 OLD393118 OUZ393118 PEV393118 POR393118 PYN393118 QIJ393118 QSF393118 RCB393118 RLX393118 RVT393118 SFP393118 SPL393118 SZH393118 TJD393118 TSZ393118 UCV393118 UMR393118 UWN393118 VGJ393118 VQF393118 WAB393118 WJX393118 WTT393118 HH458654 RD458654 AAZ458654 AKV458654 AUR458654 BEN458654 BOJ458654 BYF458654 CIB458654 CRX458654 DBT458654 DLP458654 DVL458654 EFH458654 EPD458654 EYZ458654 FIV458654 FSR458654 GCN458654 GMJ458654 GWF458654 HGB458654 HPX458654 HZT458654 IJP458654 ITL458654 JDH458654 JND458654 JWZ458654 KGV458654 KQR458654 LAN458654 LKJ458654 LUF458654 MEB458654 MNX458654 MXT458654 NHP458654 NRL458654 OBH458654 OLD458654 OUZ458654 PEV458654 POR458654 PYN458654 QIJ458654 QSF458654 RCB458654 RLX458654 RVT458654 SFP458654 SPL458654 SZH458654 TJD458654 TSZ458654 UCV458654 UMR458654 UWN458654 VGJ458654 VQF458654 WAB458654 WJX458654 WTT458654 HH524190 RD524190 AAZ524190 AKV524190 AUR524190 BEN524190 BOJ524190 BYF524190 CIB524190 CRX524190 DBT524190 DLP524190 DVL524190 EFH524190 EPD524190 EYZ524190 FIV524190 FSR524190 GCN524190 GMJ524190 GWF524190 HGB524190 HPX524190 HZT524190 IJP524190 ITL524190 JDH524190 JND524190 JWZ524190 KGV524190 KQR524190 LAN524190 LKJ524190 LUF524190 MEB524190 MNX524190 MXT524190 NHP524190 NRL524190 OBH524190 OLD524190 OUZ524190 PEV524190 POR524190 PYN524190 QIJ524190 QSF524190 RCB524190 RLX524190 RVT524190 SFP524190 SPL524190 SZH524190 TJD524190 TSZ524190 UCV524190 UMR524190 UWN524190 VGJ524190 VQF524190 WAB524190 WJX524190 WTT524190 HH589726 RD589726 AAZ589726 AKV589726 AUR589726 BEN589726 BOJ589726 BYF589726 CIB589726 CRX589726 DBT589726 DLP589726 DVL589726 EFH589726 EPD589726 EYZ589726 FIV589726 FSR589726 GCN589726 GMJ589726 GWF589726 HGB589726 HPX589726 HZT589726 IJP589726 ITL589726 JDH589726 JND589726 JWZ589726 KGV589726 KQR589726 LAN589726 LKJ589726 LUF589726 MEB589726 MNX589726 MXT589726 NHP589726 NRL589726 OBH589726 OLD589726 OUZ589726 PEV589726 POR589726 PYN589726 QIJ589726 QSF589726 RCB589726 RLX589726 RVT589726 SFP589726 SPL589726 SZH589726 TJD589726 TSZ589726 UCV589726 UMR589726 UWN589726 VGJ589726 VQF589726 WAB589726 WJX589726 WTT589726 HH655262 RD655262 AAZ655262 AKV655262 AUR655262 BEN655262 BOJ655262 BYF655262 CIB655262 CRX655262 DBT655262 DLP655262 DVL655262 EFH655262 EPD655262 EYZ655262 FIV655262 FSR655262 GCN655262 GMJ655262 GWF655262 HGB655262 HPX655262 HZT655262 IJP655262 ITL655262 JDH655262 JND655262 JWZ655262 KGV655262 KQR655262 LAN655262 LKJ655262 LUF655262 MEB655262 MNX655262 MXT655262 NHP655262 NRL655262 OBH655262 OLD655262 OUZ655262 PEV655262 POR655262 PYN655262 QIJ655262 QSF655262 RCB655262 RLX655262 RVT655262 SFP655262 SPL655262 SZH655262 TJD655262 TSZ655262 UCV655262 UMR655262 UWN655262 VGJ655262 VQF655262 WAB655262 WJX655262 WTT655262 HH720798 RD720798 AAZ720798 AKV720798 AUR720798 BEN720798 BOJ720798 BYF720798 CIB720798 CRX720798 DBT720798 DLP720798 DVL720798 EFH720798 EPD720798 EYZ720798 FIV720798 FSR720798 GCN720798 GMJ720798 GWF720798 HGB720798 HPX720798 HZT720798 IJP720798 ITL720798 JDH720798 JND720798 JWZ720798 KGV720798 KQR720798 LAN720798 LKJ720798 LUF720798 MEB720798 MNX720798 MXT720798 NHP720798 NRL720798 OBH720798 OLD720798 OUZ720798 PEV720798 POR720798 PYN720798 QIJ720798 QSF720798 RCB720798 RLX720798 RVT720798 SFP720798 SPL720798 SZH720798 TJD720798 TSZ720798 UCV720798 UMR720798 UWN720798 VGJ720798 VQF720798 WAB720798 WJX720798 WTT720798 HH786334 RD786334 AAZ786334 AKV786334 AUR786334 BEN786334 BOJ786334 BYF786334 CIB786334 CRX786334 DBT786334 DLP786334 DVL786334 EFH786334 EPD786334 EYZ786334 FIV786334 FSR786334 GCN786334 GMJ786334 GWF786334 HGB786334 HPX786334 HZT786334 IJP786334 ITL786334 JDH786334 JND786334 JWZ786334 KGV786334 KQR786334 LAN786334 LKJ786334 LUF786334 MEB786334 MNX786334 MXT786334 NHP786334 NRL786334 OBH786334 OLD786334 OUZ786334 PEV786334 POR786334 PYN786334 QIJ786334 QSF786334 RCB786334 RLX786334 RVT786334 SFP786334 SPL786334 SZH786334 TJD786334 TSZ786334 UCV786334 UMR786334 UWN786334 VGJ786334 VQF786334 WAB786334 WJX786334 WTT786334 HH851870 RD851870 AAZ851870 AKV851870 AUR851870 BEN851870 BOJ851870 BYF851870 CIB851870 CRX851870 DBT851870 DLP851870 DVL851870 EFH851870 EPD851870 EYZ851870 FIV851870 FSR851870 GCN851870 GMJ851870 GWF851870 HGB851870 HPX851870 HZT851870 IJP851870 ITL851870 JDH851870 JND851870 JWZ851870 KGV851870 KQR851870 LAN851870 LKJ851870 LUF851870 MEB851870 MNX851870 MXT851870 NHP851870 NRL851870 OBH851870 OLD851870 OUZ851870 PEV851870 POR851870 PYN851870 QIJ851870 QSF851870 RCB851870 RLX851870 RVT851870 SFP851870 SPL851870 SZH851870 TJD851870 TSZ851870 UCV851870 UMR851870 UWN851870 VGJ851870 VQF851870 WAB851870 WJX851870 WTT851870 HH917406 RD917406 AAZ917406 AKV917406 AUR917406 BEN917406 BOJ917406 BYF917406 CIB917406 CRX917406 DBT917406 DLP917406 DVL917406 EFH917406 EPD917406 EYZ917406 FIV917406 FSR917406 GCN917406 GMJ917406 GWF917406 HGB917406 HPX917406 HZT917406 IJP917406 ITL917406 JDH917406 JND917406 JWZ917406 KGV917406 KQR917406 LAN917406 LKJ917406 LUF917406 MEB917406 MNX917406 MXT917406 NHP917406 NRL917406 OBH917406 OLD917406 OUZ917406 PEV917406 POR917406 PYN917406 QIJ917406 QSF917406 RCB917406 RLX917406 RVT917406 SFP917406 SPL917406 SZH917406 TJD917406 TSZ917406 UCV917406 UMR917406 UWN917406 VGJ917406 VQF917406 WAB917406 WJX917406 WTT917406 HH982942 RD982942 AAZ982942 AKV982942 AUR982942 BEN982942 BOJ982942 BYF982942 CIB982942 CRX982942 DBT982942 DLP982942 DVL982942 EFH982942 EPD982942 EYZ982942 FIV982942 FSR982942 GCN982942 GMJ982942 GWF982942 HGB982942 HPX982942 HZT982942 IJP982942 ITL982942 JDH982942 JND982942 JWZ982942 KGV982942 KQR982942 LAN982942 LKJ982942 LUF982942 MEB982942 MNX982942 MXT982942 NHP982942 NRL982942 OBH982942 OLD982942 OUZ982942 PEV982942 POR982942 PYN982942 QIJ982942 QSF982942 RCB982942 RLX982942 RVT982942 SFP982942 SPL982942 SZH982942 TJD982942 TSZ982942 UCV982942 UMR982942 UWN982942 VGJ982942 VQF982942 WAB982942 WJX982942 WTT982942 JH65438 TD65438 ACZ65438 AMV65438 AWR65438 BGN65438 BQJ65438 CAF65438 CKB65438 CTX65438 DDT65438 DNP65438 DXL65438 EHH65438 ERD65438 FAZ65438 FKV65438 FUR65438 GEN65438 GOJ65438 GYF65438 HIB65438 HRX65438 IBT65438 ILP65438 IVL65438 JFH65438 JPD65438 JYZ65438 KIV65438 KSR65438 LCN65438 LMJ65438 LWF65438 MGB65438 MPX65438 MZT65438 NJP65438 NTL65438 ODH65438 OND65438 OWZ65438 PGV65438 PQR65438 QAN65438 QKJ65438 QUF65438 REB65438 RNX65438 RXT65438 SHP65438 SRL65438 TBH65438 TLD65438 TUZ65438 UEV65438 UOR65438 UYN65438 VIJ65438 VSF65438 WCB65438 WLX65438 WVT65438 JH130974 TD130974 ACZ130974 AMV130974 AWR130974 BGN130974 BQJ130974 CAF130974 CKB130974 CTX130974 DDT130974 DNP130974 DXL130974 EHH130974 ERD130974 FAZ130974 FKV130974 FUR130974 GEN130974 GOJ130974 GYF130974 HIB130974 HRX130974 IBT130974 ILP130974 IVL130974 JFH130974 JPD130974 JYZ130974 KIV130974 KSR130974 LCN130974 LMJ130974 LWF130974 MGB130974 MPX130974 MZT130974 NJP130974 NTL130974 ODH130974 OND130974 OWZ130974 PGV130974 PQR130974 QAN130974 QKJ130974 QUF130974 REB130974 RNX130974 RXT130974 SHP130974 SRL130974 TBH130974 TLD130974 TUZ130974 UEV130974 UOR130974 UYN130974 VIJ130974 VSF130974 WCB130974 WLX130974 WVT130974 JH196510 TD196510 ACZ196510 AMV196510 AWR196510 BGN196510 BQJ196510 CAF196510 CKB196510 CTX196510 DDT196510 DNP196510 DXL196510 EHH196510 ERD196510 FAZ196510 FKV196510 FUR196510 GEN196510 GOJ196510 GYF196510 HIB196510 HRX196510 IBT196510 ILP196510 IVL196510 JFH196510 JPD196510 JYZ196510 KIV196510 KSR196510 LCN196510 LMJ196510 LWF196510 MGB196510 MPX196510 MZT196510 NJP196510 NTL196510 ODH196510 OND196510 OWZ196510 PGV196510 PQR196510 QAN196510 QKJ196510 QUF196510 REB196510 RNX196510 RXT196510 SHP196510 SRL196510 TBH196510 TLD196510 TUZ196510 UEV196510 UOR196510 UYN196510 VIJ196510 VSF196510 WCB196510 WLX196510 WVT196510 JH262046 TD262046 ACZ262046 AMV262046 AWR262046 BGN262046 BQJ262046 CAF262046 CKB262046 CTX262046 DDT262046 DNP262046 DXL262046 EHH262046 ERD262046 FAZ262046 FKV262046 FUR262046 GEN262046 GOJ262046 GYF262046 HIB262046 HRX262046 IBT262046 ILP262046 IVL262046 JFH262046 JPD262046 JYZ262046 KIV262046 KSR262046 LCN262046 LMJ262046 LWF262046 MGB262046 MPX262046 MZT262046 NJP262046 NTL262046 ODH262046 OND262046 OWZ262046 PGV262046 PQR262046 QAN262046 QKJ262046 QUF262046 REB262046 RNX262046 RXT262046 SHP262046 SRL262046 TBH262046 TLD262046 TUZ262046 UEV262046 UOR262046 UYN262046 VIJ262046 VSF262046 WCB262046 WLX262046 WVT262046 JH327582 TD327582 ACZ327582 AMV327582 AWR327582 BGN327582 BQJ327582 CAF327582 CKB327582 CTX327582 DDT327582 DNP327582 DXL327582 EHH327582 ERD327582 FAZ327582 FKV327582 FUR327582 GEN327582 GOJ327582 GYF327582 HIB327582 HRX327582 IBT327582 ILP327582 IVL327582 JFH327582 JPD327582 JYZ327582 KIV327582 KSR327582 LCN327582 LMJ327582 LWF327582 MGB327582 MPX327582 MZT327582 NJP327582 NTL327582 ODH327582 OND327582 OWZ327582 PGV327582 PQR327582 QAN327582 QKJ327582 QUF327582 REB327582 RNX327582 RXT327582 SHP327582 SRL327582 TBH327582 TLD327582 TUZ327582 UEV327582 UOR327582 UYN327582 VIJ327582 VSF327582 WCB327582 WLX327582 WVT327582 JH393118 TD393118 ACZ393118 AMV393118 AWR393118 BGN393118 BQJ393118 CAF393118 CKB393118 CTX393118 DDT393118 DNP393118 DXL393118 EHH393118 ERD393118 FAZ393118 FKV393118 FUR393118 GEN393118 GOJ393118 GYF393118 HIB393118 HRX393118 IBT393118 ILP393118 IVL393118 JFH393118 JPD393118 JYZ393118 KIV393118 KSR393118 LCN393118 LMJ393118 LWF393118 MGB393118 MPX393118 MZT393118 NJP393118 NTL393118 ODH393118 OND393118 OWZ393118 PGV393118 PQR393118 QAN393118 QKJ393118 QUF393118 REB393118 RNX393118 RXT393118 SHP393118 SRL393118 TBH393118 TLD393118 TUZ393118 UEV393118 UOR393118 UYN393118 VIJ393118 VSF393118 WCB393118 WLX393118 WVT393118 JH458654 TD458654 ACZ458654 AMV458654 AWR458654 BGN458654 BQJ458654 CAF458654 CKB458654 CTX458654 DDT458654 DNP458654 DXL458654 EHH458654 ERD458654 FAZ458654 FKV458654 FUR458654 GEN458654 GOJ458654 GYF458654 HIB458654 HRX458654 IBT458654 ILP458654 IVL458654 JFH458654 JPD458654 JYZ458654 KIV458654 KSR458654 LCN458654 LMJ458654 LWF458654 MGB458654 MPX458654 MZT458654 NJP458654 NTL458654 ODH458654 OND458654 OWZ458654 PGV458654 PQR458654 QAN458654 QKJ458654 QUF458654 REB458654 RNX458654 RXT458654 SHP458654 SRL458654 TBH458654 TLD458654 TUZ458654 UEV458654 UOR458654 UYN458654 VIJ458654 VSF458654 WCB458654 WLX458654 WVT458654 JH524190 TD524190 ACZ524190 AMV524190 AWR524190 BGN524190 BQJ524190 CAF524190 CKB524190 CTX524190 DDT524190 DNP524190 DXL524190 EHH524190 ERD524190 FAZ524190 FKV524190 FUR524190 GEN524190 GOJ524190 GYF524190 HIB524190 HRX524190 IBT524190 ILP524190 IVL524190 JFH524190 JPD524190 JYZ524190 KIV524190 KSR524190 LCN524190 LMJ524190 LWF524190 MGB524190 MPX524190 MZT524190 NJP524190 NTL524190 ODH524190 OND524190 OWZ524190 PGV524190 PQR524190 QAN524190 QKJ524190 QUF524190 REB524190 RNX524190 RXT524190 SHP524190 SRL524190 TBH524190 TLD524190 TUZ524190 UEV524190 UOR524190 UYN524190 VIJ524190 VSF524190 WCB524190 WLX524190 WVT524190 JH589726 TD589726 ACZ589726 AMV589726 AWR589726 BGN589726 BQJ589726 CAF589726 CKB589726 CTX589726 DDT589726 DNP589726 DXL589726 EHH589726 ERD589726 FAZ589726 FKV589726 FUR589726 GEN589726 GOJ589726 GYF589726 HIB589726 HRX589726 IBT589726 ILP589726 IVL589726 JFH589726 JPD589726 JYZ589726 KIV589726 KSR589726 LCN589726 LMJ589726 LWF589726 MGB589726 MPX589726 MZT589726 NJP589726 NTL589726 ODH589726 OND589726 OWZ589726 PGV589726 PQR589726 QAN589726 QKJ589726 QUF589726 REB589726 RNX589726 RXT589726 SHP589726 SRL589726 TBH589726 TLD589726 TUZ589726 UEV589726 UOR589726 UYN589726 VIJ589726 VSF589726 WCB589726 WLX589726 WVT589726 JH655262 TD655262 ACZ655262 AMV655262 AWR655262 BGN655262 BQJ655262 CAF655262 CKB655262 CTX655262 DDT655262 DNP655262 DXL655262 EHH655262 ERD655262 FAZ655262 FKV655262 FUR655262 GEN655262 GOJ655262 GYF655262 HIB655262 HRX655262 IBT655262 ILP655262 IVL655262 JFH655262 JPD655262 JYZ655262 KIV655262 KSR655262 LCN655262 LMJ655262 LWF655262 MGB655262 MPX655262 MZT655262 NJP655262 NTL655262 ODH655262 OND655262 OWZ655262 PGV655262 PQR655262 QAN655262 QKJ655262 QUF655262 REB655262 RNX655262 RXT655262 SHP655262 SRL655262 TBH655262 TLD655262 TUZ655262 UEV655262 UOR655262 UYN655262 VIJ655262 VSF655262 WCB655262 WLX655262 WVT655262 JH720798 TD720798 ACZ720798 AMV720798 AWR720798 BGN720798 BQJ720798 CAF720798 CKB720798 CTX720798 DDT720798 DNP720798 DXL720798 EHH720798 ERD720798 FAZ720798 FKV720798 FUR720798 GEN720798 GOJ720798 GYF720798 HIB720798 HRX720798 IBT720798 ILP720798 IVL720798 JFH720798 JPD720798 JYZ720798 KIV720798 KSR720798 LCN720798 LMJ720798 LWF720798 MGB720798 MPX720798 MZT720798 NJP720798 NTL720798 ODH720798 OND720798 OWZ720798 PGV720798 PQR720798 QAN720798 QKJ720798 QUF720798 REB720798 RNX720798 RXT720798 SHP720798 SRL720798 TBH720798 TLD720798 TUZ720798 UEV720798 UOR720798 UYN720798 VIJ720798 VSF720798 WCB720798 WLX720798 WVT720798 JH786334 TD786334 ACZ786334 AMV786334 AWR786334 BGN786334 BQJ786334 CAF786334 CKB786334 CTX786334 DDT786334 DNP786334 DXL786334 EHH786334 ERD786334 FAZ786334 FKV786334 FUR786334 GEN786334 GOJ786334 GYF786334 HIB786334 HRX786334 IBT786334 ILP786334 IVL786334 JFH786334 JPD786334 JYZ786334 KIV786334 KSR786334 LCN786334 LMJ786334 LWF786334 MGB786334 MPX786334 MZT786334 NJP786334 NTL786334 ODH786334 OND786334 OWZ786334 PGV786334 PQR786334 QAN786334 QKJ786334 QUF786334 REB786334 RNX786334 RXT786334 SHP786334 SRL786334 TBH786334 TLD786334 TUZ786334 UEV786334 UOR786334 UYN786334 VIJ786334 VSF786334 WCB786334 WLX786334 WVT786334 JH851870 TD851870 ACZ851870 AMV851870 AWR851870 BGN851870 BQJ851870 CAF851870 CKB851870 CTX851870 DDT851870 DNP851870 DXL851870 EHH851870 ERD851870 FAZ851870 FKV851870 FUR851870 GEN851870 GOJ851870 GYF851870 HIB851870 HRX851870 IBT851870 ILP851870 IVL851870 JFH851870 JPD851870 JYZ851870 KIV851870 KSR851870 LCN851870 LMJ851870 LWF851870 MGB851870 MPX851870 MZT851870 NJP851870 NTL851870 ODH851870 OND851870 OWZ851870 PGV851870 PQR851870 QAN851870 QKJ851870 QUF851870 REB851870 RNX851870 RXT851870 SHP851870 SRL851870 TBH851870 TLD851870 TUZ851870 UEV851870 UOR851870 UYN851870 VIJ851870 VSF851870 WCB851870 WLX851870 WVT851870 JH917406 TD917406 ACZ917406 AMV917406 AWR917406 BGN917406 BQJ917406 CAF917406 CKB917406 CTX917406 DDT917406 DNP917406 DXL917406 EHH917406 ERD917406 FAZ917406 FKV917406 FUR917406 GEN917406 GOJ917406 GYF917406 HIB917406 HRX917406 IBT917406 ILP917406 IVL917406 JFH917406 JPD917406 JYZ917406 KIV917406 KSR917406 LCN917406 LMJ917406 LWF917406 MGB917406 MPX917406 MZT917406 NJP917406 NTL917406 ODH917406 OND917406 OWZ917406 PGV917406 PQR917406 QAN917406 QKJ917406 QUF917406 REB917406 RNX917406 RXT917406 SHP917406 SRL917406 TBH917406 TLD917406 TUZ917406 UEV917406 UOR917406 UYN917406 VIJ917406 VSF917406 WCB917406 WLX917406 WVT917406 JH982942 TD982942 ACZ982942 AMV982942 AWR982942 BGN982942 BQJ982942 CAF982942 CKB982942 CTX982942 DDT982942 DNP982942 DXL982942 EHH982942 ERD982942 FAZ982942 FKV982942 FUR982942 GEN982942 GOJ982942 GYF982942 HIB982942 HRX982942 IBT982942 ILP982942 IVL982942 JFH982942 JPD982942 JYZ982942 KIV982942 KSR982942 LCN982942 LMJ982942 LWF982942 MGB982942 MPX982942 MZT982942 NJP982942 NTL982942 ODH982942 OND982942 OWZ982942 PGV982942 PQR982942 QAN982942 QKJ982942 QUF982942 REB982942 RNX982942 RXT982942 SHP982942 SRL982942 TBH982942 TLD982942 TUZ982942 UEV982942 UOR982942 UYN982942 VIJ982942 VSF982942 WCB982942 WLX982942 WVT982942 JU65438 TQ65438 ADM65438 ANI65438 AXE65438 BHA65438 BQW65438 CAS65438 CKO65438 CUK65438 DEG65438 DOC65438 DXY65438 EHU65438 ERQ65438 FBM65438 FLI65438 FVE65438 GFA65438 GOW65438 GYS65438 HIO65438 HSK65438 ICG65438 IMC65438 IVY65438 JFU65438 JPQ65438 JZM65438 KJI65438 KTE65438 LDA65438 LMW65438 LWS65438 MGO65438 MQK65438 NAG65438 NKC65438 NTY65438 ODU65438 ONQ65438 OXM65438 PHI65438 PRE65438 QBA65438 QKW65438 QUS65438 REO65438 ROK65438 RYG65438 SIC65438 SRY65438 TBU65438 TLQ65438 TVM65438 UFI65438 UPE65438 UZA65438 VIW65438 VSS65438 WCO65438 WMK65438 WWG65438 JU130974 TQ130974 ADM130974 ANI130974 AXE130974 BHA130974 BQW130974 CAS130974 CKO130974 CUK130974 DEG130974 DOC130974 DXY130974 EHU130974 ERQ130974 FBM130974 FLI130974 FVE130974 GFA130974 GOW130974 GYS130974 HIO130974 HSK130974 ICG130974 IMC130974 IVY130974 JFU130974 JPQ130974 JZM130974 KJI130974 KTE130974 LDA130974 LMW130974 LWS130974 MGO130974 MQK130974 NAG130974 NKC130974 NTY130974 ODU130974 ONQ130974 OXM130974 PHI130974 PRE130974 QBA130974 QKW130974 QUS130974 REO130974 ROK130974 RYG130974 SIC130974 SRY130974 TBU130974 TLQ130974 TVM130974 UFI130974 UPE130974 UZA130974 VIW130974 VSS130974 WCO130974 WMK130974 WWG130974 JU196510 TQ196510 ADM196510 ANI196510 AXE196510 BHA196510 BQW196510 CAS196510 CKO196510 CUK196510 DEG196510 DOC196510 DXY196510 EHU196510 ERQ196510 FBM196510 FLI196510 FVE196510 GFA196510 GOW196510 GYS196510 HIO196510 HSK196510 ICG196510 IMC196510 IVY196510 JFU196510 JPQ196510 JZM196510 KJI196510 KTE196510 LDA196510 LMW196510 LWS196510 MGO196510 MQK196510 NAG196510 NKC196510 NTY196510 ODU196510 ONQ196510 OXM196510 PHI196510 PRE196510 QBA196510 QKW196510 QUS196510 REO196510 ROK196510 RYG196510 SIC196510 SRY196510 TBU196510 TLQ196510 TVM196510 UFI196510 UPE196510 UZA196510 VIW196510 VSS196510 WCO196510 WMK196510 WWG196510 JU262046 TQ262046 ADM262046 ANI262046 AXE262046 BHA262046 BQW262046 CAS262046 CKO262046 CUK262046 DEG262046 DOC262046 DXY262046 EHU262046 ERQ262046 FBM262046 FLI262046 FVE262046 GFA262046 GOW262046 GYS262046 HIO262046 HSK262046 ICG262046 IMC262046 IVY262046 JFU262046 JPQ262046 JZM262046 KJI262046 KTE262046 LDA262046 LMW262046 LWS262046 MGO262046 MQK262046 NAG262046 NKC262046 NTY262046 ODU262046 ONQ262046 OXM262046 PHI262046 PRE262046 QBA262046 QKW262046 QUS262046 REO262046 ROK262046 RYG262046 SIC262046 SRY262046 TBU262046 TLQ262046 TVM262046 UFI262046 UPE262046 UZA262046 VIW262046 VSS262046 WCO262046 WMK262046 WWG262046 JU327582 TQ327582 ADM327582 ANI327582 AXE327582 BHA327582 BQW327582 CAS327582 CKO327582 CUK327582 DEG327582 DOC327582 DXY327582 EHU327582 ERQ327582 FBM327582 FLI327582 FVE327582 GFA327582 GOW327582 GYS327582 HIO327582 HSK327582 ICG327582 IMC327582 IVY327582 JFU327582 JPQ327582 JZM327582 KJI327582 KTE327582 LDA327582 LMW327582 LWS327582 MGO327582 MQK327582 NAG327582 NKC327582 NTY327582 ODU327582 ONQ327582 OXM327582 PHI327582 PRE327582 QBA327582 QKW327582 QUS327582 REO327582 ROK327582 RYG327582 SIC327582 SRY327582 TBU327582 TLQ327582 TVM327582 UFI327582 UPE327582 UZA327582 VIW327582 VSS327582 WCO327582 WMK327582 WWG327582 JU393118 TQ393118 ADM393118 ANI393118 AXE393118 BHA393118 BQW393118 CAS393118 CKO393118 CUK393118 DEG393118 DOC393118 DXY393118 EHU393118 ERQ393118 FBM393118 FLI393118 FVE393118 GFA393118 GOW393118 GYS393118 HIO393118 HSK393118 ICG393118 IMC393118 IVY393118 JFU393118 JPQ393118 JZM393118 KJI393118 KTE393118 LDA393118 LMW393118 LWS393118 MGO393118 MQK393118 NAG393118 NKC393118 NTY393118 ODU393118 ONQ393118 OXM393118 PHI393118 PRE393118 QBA393118 QKW393118 QUS393118 REO393118 ROK393118 RYG393118 SIC393118 SRY393118 TBU393118 TLQ393118 TVM393118 UFI393118 UPE393118 UZA393118 VIW393118 VSS393118 WCO393118 WMK393118 WWG393118 JU458654 TQ458654 ADM458654 ANI458654 AXE458654 BHA458654 BQW458654 CAS458654 CKO458654 CUK458654 DEG458654 DOC458654 DXY458654 EHU458654 ERQ458654 FBM458654 FLI458654 FVE458654 GFA458654 GOW458654 GYS458654 HIO458654 HSK458654 ICG458654 IMC458654 IVY458654 JFU458654 JPQ458654 JZM458654 KJI458654 KTE458654 LDA458654 LMW458654 LWS458654 MGO458654 MQK458654 NAG458654 NKC458654 NTY458654 ODU458654 ONQ458654 OXM458654 PHI458654 PRE458654 QBA458654 QKW458654 QUS458654 REO458654 ROK458654 RYG458654 SIC458654 SRY458654 TBU458654 TLQ458654 TVM458654 UFI458654 UPE458654 UZA458654 VIW458654 VSS458654 WCO458654 WMK458654 WWG458654 JU524190 TQ524190 ADM524190 ANI524190 AXE524190 BHA524190 BQW524190 CAS524190 CKO524190 CUK524190 DEG524190 DOC524190 DXY524190 EHU524190 ERQ524190 FBM524190 FLI524190 FVE524190 GFA524190 GOW524190 GYS524190 HIO524190 HSK524190 ICG524190 IMC524190 IVY524190 JFU524190 JPQ524190 JZM524190 KJI524190 KTE524190 LDA524190 LMW524190 LWS524190 MGO524190 MQK524190 NAG524190 NKC524190 NTY524190 ODU524190 ONQ524190 OXM524190 PHI524190 PRE524190 QBA524190 QKW524190 QUS524190 REO524190 ROK524190 RYG524190 SIC524190 SRY524190 TBU524190 TLQ524190 TVM524190 UFI524190 UPE524190 UZA524190 VIW524190 VSS524190 WCO524190 WMK524190 WWG524190 JU589726 TQ589726 ADM589726 ANI589726 AXE589726 BHA589726 BQW589726 CAS589726 CKO589726 CUK589726 DEG589726 DOC589726 DXY589726 EHU589726 ERQ589726 FBM589726 FLI589726 FVE589726 GFA589726 GOW589726 GYS589726 HIO589726 HSK589726 ICG589726 IMC589726 IVY589726 JFU589726 JPQ589726 JZM589726 KJI589726 KTE589726 LDA589726 LMW589726 LWS589726 MGO589726 MQK589726 NAG589726 NKC589726 NTY589726 ODU589726 ONQ589726 OXM589726 PHI589726 PRE589726 QBA589726 QKW589726 QUS589726 REO589726 ROK589726 RYG589726 SIC589726 SRY589726 TBU589726 TLQ589726 TVM589726 UFI589726 UPE589726 UZA589726 VIW589726 VSS589726 WCO589726 WMK589726 WWG589726 JU655262 TQ655262 ADM655262 ANI655262 AXE655262 BHA655262 BQW655262 CAS655262 CKO655262 CUK655262 DEG655262 DOC655262 DXY655262 EHU655262 ERQ655262 FBM655262 FLI655262 FVE655262 GFA655262 GOW655262 GYS655262 HIO655262 HSK655262 ICG655262 IMC655262 IVY655262 JFU655262 JPQ655262 JZM655262 KJI655262 KTE655262 LDA655262 LMW655262 LWS655262 MGO655262 MQK655262 NAG655262 NKC655262 NTY655262 ODU655262 ONQ655262 OXM655262 PHI655262 PRE655262 QBA655262 QKW655262 QUS655262 REO655262 ROK655262 RYG655262 SIC655262 SRY655262 TBU655262 TLQ655262 TVM655262 UFI655262 UPE655262 UZA655262 VIW655262 VSS655262 WCO655262 WMK655262 WWG655262 JU720798 TQ720798 ADM720798 ANI720798 AXE720798 BHA720798 BQW720798 CAS720798 CKO720798 CUK720798 DEG720798 DOC720798 DXY720798 EHU720798 ERQ720798 FBM720798 FLI720798 FVE720798 GFA720798 GOW720798 GYS720798 HIO720798 HSK720798 ICG720798 IMC720798 IVY720798 JFU720798 JPQ720798 JZM720798 KJI720798 KTE720798 LDA720798 LMW720798 LWS720798 MGO720798 MQK720798 NAG720798 NKC720798 NTY720798 ODU720798 ONQ720798 OXM720798 PHI720798 PRE720798 QBA720798 QKW720798 QUS720798 REO720798 ROK720798 RYG720798 SIC720798 SRY720798 TBU720798 TLQ720798 TVM720798 UFI720798 UPE720798 UZA720798 VIW720798 VSS720798 WCO720798 WMK720798 WWG720798 JU786334 TQ786334 ADM786334 ANI786334 AXE786334 BHA786334 BQW786334 CAS786334 CKO786334 CUK786334 DEG786334 DOC786334 DXY786334 EHU786334 ERQ786334 FBM786334 FLI786334 FVE786334 GFA786334 GOW786334 GYS786334 HIO786334 HSK786334 ICG786334 IMC786334 IVY786334 JFU786334 JPQ786334 JZM786334 KJI786334 KTE786334 LDA786334 LMW786334 LWS786334 MGO786334 MQK786334 NAG786334 NKC786334 NTY786334 ODU786334 ONQ786334 OXM786334 PHI786334 PRE786334 QBA786334 QKW786334 QUS786334 REO786334 ROK786334 RYG786334 SIC786334 SRY786334 TBU786334 TLQ786334 TVM786334 UFI786334 UPE786334 UZA786334 VIW786334 VSS786334 WCO786334 WMK786334 WWG786334 JU851870 TQ851870 ADM851870 ANI851870 AXE851870 BHA851870 BQW851870 CAS851870 CKO851870 CUK851870 DEG851870 DOC851870 DXY851870 EHU851870 ERQ851870 FBM851870 FLI851870 FVE851870 GFA851870 GOW851870 GYS851870 HIO851870 HSK851870 ICG851870 IMC851870 IVY851870 JFU851870 JPQ851870 JZM851870 KJI851870 KTE851870 LDA851870 LMW851870 LWS851870 MGO851870 MQK851870 NAG851870 NKC851870 NTY851870 ODU851870 ONQ851870 OXM851870 PHI851870 PRE851870 QBA851870 QKW851870 QUS851870 REO851870 ROK851870 RYG851870 SIC851870 SRY851870 TBU851870 TLQ851870 TVM851870 UFI851870 UPE851870 UZA851870 VIW851870 VSS851870 WCO851870 WMK851870 WWG851870 JU917406 TQ917406 ADM917406 ANI917406 AXE917406 BHA917406 BQW917406 CAS917406 CKO917406 CUK917406 DEG917406 DOC917406 DXY917406 EHU917406 ERQ917406 FBM917406 FLI917406 FVE917406 GFA917406 GOW917406 GYS917406 HIO917406 HSK917406 ICG917406 IMC917406 IVY917406 JFU917406 JPQ917406 JZM917406 KJI917406 KTE917406 LDA917406 LMW917406 LWS917406 MGO917406 MQK917406 NAG917406 NKC917406 NTY917406 ODU917406 ONQ917406 OXM917406 PHI917406 PRE917406 QBA917406 QKW917406 QUS917406 REO917406 ROK917406 RYG917406 SIC917406 SRY917406 TBU917406 TLQ917406 TVM917406 UFI917406 UPE917406 UZA917406 VIW917406 VSS917406 WCO917406 WMK917406 WWG917406 JU982942 TQ982942 ADM982942 ANI982942 AXE982942 BHA982942 BQW982942 CAS982942 CKO982942 CUK982942 DEG982942 DOC982942 DXY982942 EHU982942 ERQ982942 FBM982942 FLI982942 FVE982942 GFA982942 GOW982942 GYS982942 HIO982942 HSK982942 ICG982942 IMC982942 IVY982942 JFU982942 JPQ982942 JZM982942 KJI982942 KTE982942 LDA982942 LMW982942 LWS982942 MGO982942 MQK982942 NAG982942 NKC982942 NTY982942 ODU982942 ONQ982942 OXM982942 PHI982942 PRE982942 QBA982942 QKW982942 QUS982942 REO982942 ROK982942 RYG982942 SIC982942 SRY982942 TBU982942 TLQ982942 TVM982942 UFI982942 UPE982942 UZA982942 VIW982942 VSS982942 WCO982942 WMK982942 WWG982942 V65438 V130974 V196510 V262046 V327582 V393118 V458654 V524190 V589726 V655262 V720798 V786334 V851870 V917406 V982942 G65452 G130988 G196524 G262060 G327596 G393132 G458668 G524204 G589740 G655276 G720812 G786348 G851884 G917420 G982956 IH5 SD5 ABZ5 ALV5 AVR5 BFN5 BPJ5 BZF5 CJB5 CSX5 DCT5 DMP5 DWL5 EGH5 EQD5 EZZ5 FJV5 FTR5 GDN5 GNJ5 GXF5 HHB5 HQX5 IAT5 IKP5 IUL5 JEH5 JOD5 JXZ5 KHV5 KRR5 LBN5 LLJ5 LVF5 MFB5 MOX5 MYT5 NIP5 NSL5 OCH5 OMD5 OVZ5 PFV5 PPR5 PZN5 QJJ5 QTF5 RDB5 RMX5 RWT5 SGP5 SQL5 TAH5 TKD5 TTZ5 UDV5 UNR5 UXN5 VHJ5 VRF5 WBB5 WKX5 WUT5 HU5 RQ5 ABM5 ALI5 AVE5 BFA5 BOW5 BYS5 CIO5 CSK5 DCG5 DMC5 DVY5 EFU5 EPQ5 EZM5 FJI5 FTE5 GDA5 GMW5 GWS5 HGO5 HQK5 IAG5 IKC5 ITY5 JDU5 JNQ5 JXM5 KHI5 KRE5 LBA5 LKW5 LUS5 MEO5 MOK5 MYG5 NIC5 NRY5 OBU5 OLQ5 OVM5 PFI5 PPE5 PZA5 QIW5 QSS5 RCO5 RMK5 RWG5 SGC5 SPY5 SZU5 TJQ5 TTM5 UDI5 UNE5 UXA5 VGW5 VQS5 WAO5 WKK5 WUG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H5 RD5 AAZ5 AKV5 AUR5 BEN5 BOJ5 BYF5 CIB5 CRX5 DBT5 DLP5 DVL5 EFH5 EPD5 EYZ5 FIV5 FSR5 GCN5 GMJ5 GWF5 HGB5 HPX5 HZT5 IJP5 ITL5 JDH5 JND5 JWZ5 KGV5 KQR5 LAN5 LKJ5 LUF5 MEB5 MNX5 MXT5 NHP5 NRL5 OBH5 OLD5 OUZ5 PEV5 POR5 PYN5 QIJ5 QSF5 RCB5 RLX5 RVT5 SFP5 SPL5 SZH5 TJD5 TSZ5 UCV5 UMR5 UWN5 VGJ5 VQF5 WAB5 WJX5 WTT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V5 G5"/>
  </dataValidations>
  <pageMargins left="0.70866141732283472" right="0.70866141732283472" top="0.74803149606299213" bottom="0.74803149606299213" header="0.31496062992125984" footer="0.31496062992125984"/>
  <pageSetup paperSize="9" scale="46" orientation="landscape" r:id="rId1"/>
  <drawing r:id="rId2"/>
  <legacyDrawing r:id="rId3"/>
  <extLst>
    <ext xmlns:x14="http://schemas.microsoft.com/office/spreadsheetml/2009/9/main" uri="{CCE6A557-97BC-4b89-ADB6-D9C93CAAB3DF}">
      <x14:dataValidations xmlns:xm="http://schemas.microsoft.com/office/excel/2006/main" count="2">
        <x14:dataValidation type="decimal" allowBlank="1" showErrorMessage="1" errorTitle="Ошибка" error="Допускается ввод только действительных чисел!">
          <x14:formula1>
            <xm:f>-9.99999999999999E+23</xm:f>
          </x14:formula1>
          <x14:formula2>
            <xm:f>9.99999999999999E+23</xm:f>
          </x14:formula2>
          <xm:sqref>HV65549:IG65549 RR65549:SC65549 ABN65549:ABY65549 ALJ65549:ALU65549 AVF65549:AVQ65549 BFB65549:BFM65549 BOX65549:BPI65549 BYT65549:BZE65549 CIP65549:CJA65549 CSL65549:CSW65549 DCH65549:DCS65549 DMD65549:DMO65549 DVZ65549:DWK65549 EFV65549:EGG65549 EPR65549:EQC65549 EZN65549:EZY65549 FJJ65549:FJU65549 FTF65549:FTQ65549 GDB65549:GDM65549 GMX65549:GNI65549 GWT65549:GXE65549 HGP65549:HHA65549 HQL65549:HQW65549 IAH65549:IAS65549 IKD65549:IKO65549 ITZ65549:IUK65549 JDV65549:JEG65549 JNR65549:JOC65549 JXN65549:JXY65549 KHJ65549:KHU65549 KRF65549:KRQ65549 LBB65549:LBM65549 LKX65549:LLI65549 LUT65549:LVE65549 MEP65549:MFA65549 MOL65549:MOW65549 MYH65549:MYS65549 NID65549:NIO65549 NRZ65549:NSK65549 OBV65549:OCG65549 OLR65549:OMC65549 OVN65549:OVY65549 PFJ65549:PFU65549 PPF65549:PPQ65549 PZB65549:PZM65549 QIX65549:QJI65549 QST65549:QTE65549 RCP65549:RDA65549 RML65549:RMW65549 RWH65549:RWS65549 SGD65549:SGO65549 SPZ65549:SQK65549 SZV65549:TAG65549 TJR65549:TKC65549 TTN65549:TTY65549 UDJ65549:UDU65549 UNF65549:UNQ65549 UXB65549:UXM65549 VGX65549:VHI65549 VQT65549:VRE65549 WAP65549:WBA65549 WKL65549:WKW65549 WUH65549:WUS65549 HV131085:IG131085 RR131085:SC131085 ABN131085:ABY131085 ALJ131085:ALU131085 AVF131085:AVQ131085 BFB131085:BFM131085 BOX131085:BPI131085 BYT131085:BZE131085 CIP131085:CJA131085 CSL131085:CSW131085 DCH131085:DCS131085 DMD131085:DMO131085 DVZ131085:DWK131085 EFV131085:EGG131085 EPR131085:EQC131085 EZN131085:EZY131085 FJJ131085:FJU131085 FTF131085:FTQ131085 GDB131085:GDM131085 GMX131085:GNI131085 GWT131085:GXE131085 HGP131085:HHA131085 HQL131085:HQW131085 IAH131085:IAS131085 IKD131085:IKO131085 ITZ131085:IUK131085 JDV131085:JEG131085 JNR131085:JOC131085 JXN131085:JXY131085 KHJ131085:KHU131085 KRF131085:KRQ131085 LBB131085:LBM131085 LKX131085:LLI131085 LUT131085:LVE131085 MEP131085:MFA131085 MOL131085:MOW131085 MYH131085:MYS131085 NID131085:NIO131085 NRZ131085:NSK131085 OBV131085:OCG131085 OLR131085:OMC131085 OVN131085:OVY131085 PFJ131085:PFU131085 PPF131085:PPQ131085 PZB131085:PZM131085 QIX131085:QJI131085 QST131085:QTE131085 RCP131085:RDA131085 RML131085:RMW131085 RWH131085:RWS131085 SGD131085:SGO131085 SPZ131085:SQK131085 SZV131085:TAG131085 TJR131085:TKC131085 TTN131085:TTY131085 UDJ131085:UDU131085 UNF131085:UNQ131085 UXB131085:UXM131085 VGX131085:VHI131085 VQT131085:VRE131085 WAP131085:WBA131085 WKL131085:WKW131085 WUH131085:WUS131085 HV196621:IG196621 RR196621:SC196621 ABN196621:ABY196621 ALJ196621:ALU196621 AVF196621:AVQ196621 BFB196621:BFM196621 BOX196621:BPI196621 BYT196621:BZE196621 CIP196621:CJA196621 CSL196621:CSW196621 DCH196621:DCS196621 DMD196621:DMO196621 DVZ196621:DWK196621 EFV196621:EGG196621 EPR196621:EQC196621 EZN196621:EZY196621 FJJ196621:FJU196621 FTF196621:FTQ196621 GDB196621:GDM196621 GMX196621:GNI196621 GWT196621:GXE196621 HGP196621:HHA196621 HQL196621:HQW196621 IAH196621:IAS196621 IKD196621:IKO196621 ITZ196621:IUK196621 JDV196621:JEG196621 JNR196621:JOC196621 JXN196621:JXY196621 KHJ196621:KHU196621 KRF196621:KRQ196621 LBB196621:LBM196621 LKX196621:LLI196621 LUT196621:LVE196621 MEP196621:MFA196621 MOL196621:MOW196621 MYH196621:MYS196621 NID196621:NIO196621 NRZ196621:NSK196621 OBV196621:OCG196621 OLR196621:OMC196621 OVN196621:OVY196621 PFJ196621:PFU196621 PPF196621:PPQ196621 PZB196621:PZM196621 QIX196621:QJI196621 QST196621:QTE196621 RCP196621:RDA196621 RML196621:RMW196621 RWH196621:RWS196621 SGD196621:SGO196621 SPZ196621:SQK196621 SZV196621:TAG196621 TJR196621:TKC196621 TTN196621:TTY196621 UDJ196621:UDU196621 UNF196621:UNQ196621 UXB196621:UXM196621 VGX196621:VHI196621 VQT196621:VRE196621 WAP196621:WBA196621 WKL196621:WKW196621 WUH196621:WUS196621 HV262157:IG262157 RR262157:SC262157 ABN262157:ABY262157 ALJ262157:ALU262157 AVF262157:AVQ262157 BFB262157:BFM262157 BOX262157:BPI262157 BYT262157:BZE262157 CIP262157:CJA262157 CSL262157:CSW262157 DCH262157:DCS262157 DMD262157:DMO262157 DVZ262157:DWK262157 EFV262157:EGG262157 EPR262157:EQC262157 EZN262157:EZY262157 FJJ262157:FJU262157 FTF262157:FTQ262157 GDB262157:GDM262157 GMX262157:GNI262157 GWT262157:GXE262157 HGP262157:HHA262157 HQL262157:HQW262157 IAH262157:IAS262157 IKD262157:IKO262157 ITZ262157:IUK262157 JDV262157:JEG262157 JNR262157:JOC262157 JXN262157:JXY262157 KHJ262157:KHU262157 KRF262157:KRQ262157 LBB262157:LBM262157 LKX262157:LLI262157 LUT262157:LVE262157 MEP262157:MFA262157 MOL262157:MOW262157 MYH262157:MYS262157 NID262157:NIO262157 NRZ262157:NSK262157 OBV262157:OCG262157 OLR262157:OMC262157 OVN262157:OVY262157 PFJ262157:PFU262157 PPF262157:PPQ262157 PZB262157:PZM262157 QIX262157:QJI262157 QST262157:QTE262157 RCP262157:RDA262157 RML262157:RMW262157 RWH262157:RWS262157 SGD262157:SGO262157 SPZ262157:SQK262157 SZV262157:TAG262157 TJR262157:TKC262157 TTN262157:TTY262157 UDJ262157:UDU262157 UNF262157:UNQ262157 UXB262157:UXM262157 VGX262157:VHI262157 VQT262157:VRE262157 WAP262157:WBA262157 WKL262157:WKW262157 WUH262157:WUS262157 HV327693:IG327693 RR327693:SC327693 ABN327693:ABY327693 ALJ327693:ALU327693 AVF327693:AVQ327693 BFB327693:BFM327693 BOX327693:BPI327693 BYT327693:BZE327693 CIP327693:CJA327693 CSL327693:CSW327693 DCH327693:DCS327693 DMD327693:DMO327693 DVZ327693:DWK327693 EFV327693:EGG327693 EPR327693:EQC327693 EZN327693:EZY327693 FJJ327693:FJU327693 FTF327693:FTQ327693 GDB327693:GDM327693 GMX327693:GNI327693 GWT327693:GXE327693 HGP327693:HHA327693 HQL327693:HQW327693 IAH327693:IAS327693 IKD327693:IKO327693 ITZ327693:IUK327693 JDV327693:JEG327693 JNR327693:JOC327693 JXN327693:JXY327693 KHJ327693:KHU327693 KRF327693:KRQ327693 LBB327693:LBM327693 LKX327693:LLI327693 LUT327693:LVE327693 MEP327693:MFA327693 MOL327693:MOW327693 MYH327693:MYS327693 NID327693:NIO327693 NRZ327693:NSK327693 OBV327693:OCG327693 OLR327693:OMC327693 OVN327693:OVY327693 PFJ327693:PFU327693 PPF327693:PPQ327693 PZB327693:PZM327693 QIX327693:QJI327693 QST327693:QTE327693 RCP327693:RDA327693 RML327693:RMW327693 RWH327693:RWS327693 SGD327693:SGO327693 SPZ327693:SQK327693 SZV327693:TAG327693 TJR327693:TKC327693 TTN327693:TTY327693 UDJ327693:UDU327693 UNF327693:UNQ327693 UXB327693:UXM327693 VGX327693:VHI327693 VQT327693:VRE327693 WAP327693:WBA327693 WKL327693:WKW327693 WUH327693:WUS327693 HV393229:IG393229 RR393229:SC393229 ABN393229:ABY393229 ALJ393229:ALU393229 AVF393229:AVQ393229 BFB393229:BFM393229 BOX393229:BPI393229 BYT393229:BZE393229 CIP393229:CJA393229 CSL393229:CSW393229 DCH393229:DCS393229 DMD393229:DMO393229 DVZ393229:DWK393229 EFV393229:EGG393229 EPR393229:EQC393229 EZN393229:EZY393229 FJJ393229:FJU393229 FTF393229:FTQ393229 GDB393229:GDM393229 GMX393229:GNI393229 GWT393229:GXE393229 HGP393229:HHA393229 HQL393229:HQW393229 IAH393229:IAS393229 IKD393229:IKO393229 ITZ393229:IUK393229 JDV393229:JEG393229 JNR393229:JOC393229 JXN393229:JXY393229 KHJ393229:KHU393229 KRF393229:KRQ393229 LBB393229:LBM393229 LKX393229:LLI393229 LUT393229:LVE393229 MEP393229:MFA393229 MOL393229:MOW393229 MYH393229:MYS393229 NID393229:NIO393229 NRZ393229:NSK393229 OBV393229:OCG393229 OLR393229:OMC393229 OVN393229:OVY393229 PFJ393229:PFU393229 PPF393229:PPQ393229 PZB393229:PZM393229 QIX393229:QJI393229 QST393229:QTE393229 RCP393229:RDA393229 RML393229:RMW393229 RWH393229:RWS393229 SGD393229:SGO393229 SPZ393229:SQK393229 SZV393229:TAG393229 TJR393229:TKC393229 TTN393229:TTY393229 UDJ393229:UDU393229 UNF393229:UNQ393229 UXB393229:UXM393229 VGX393229:VHI393229 VQT393229:VRE393229 WAP393229:WBA393229 WKL393229:WKW393229 WUH393229:WUS393229 HV458765:IG458765 RR458765:SC458765 ABN458765:ABY458765 ALJ458765:ALU458765 AVF458765:AVQ458765 BFB458765:BFM458765 BOX458765:BPI458765 BYT458765:BZE458765 CIP458765:CJA458765 CSL458765:CSW458765 DCH458765:DCS458765 DMD458765:DMO458765 DVZ458765:DWK458765 EFV458765:EGG458765 EPR458765:EQC458765 EZN458765:EZY458765 FJJ458765:FJU458765 FTF458765:FTQ458765 GDB458765:GDM458765 GMX458765:GNI458765 GWT458765:GXE458765 HGP458765:HHA458765 HQL458765:HQW458765 IAH458765:IAS458765 IKD458765:IKO458765 ITZ458765:IUK458765 JDV458765:JEG458765 JNR458765:JOC458765 JXN458765:JXY458765 KHJ458765:KHU458765 KRF458765:KRQ458765 LBB458765:LBM458765 LKX458765:LLI458765 LUT458765:LVE458765 MEP458765:MFA458765 MOL458765:MOW458765 MYH458765:MYS458765 NID458765:NIO458765 NRZ458765:NSK458765 OBV458765:OCG458765 OLR458765:OMC458765 OVN458765:OVY458765 PFJ458765:PFU458765 PPF458765:PPQ458765 PZB458765:PZM458765 QIX458765:QJI458765 QST458765:QTE458765 RCP458765:RDA458765 RML458765:RMW458765 RWH458765:RWS458765 SGD458765:SGO458765 SPZ458765:SQK458765 SZV458765:TAG458765 TJR458765:TKC458765 TTN458765:TTY458765 UDJ458765:UDU458765 UNF458765:UNQ458765 UXB458765:UXM458765 VGX458765:VHI458765 VQT458765:VRE458765 WAP458765:WBA458765 WKL458765:WKW458765 WUH458765:WUS458765 HV524301:IG524301 RR524301:SC524301 ABN524301:ABY524301 ALJ524301:ALU524301 AVF524301:AVQ524301 BFB524301:BFM524301 BOX524301:BPI524301 BYT524301:BZE524301 CIP524301:CJA524301 CSL524301:CSW524301 DCH524301:DCS524301 DMD524301:DMO524301 DVZ524301:DWK524301 EFV524301:EGG524301 EPR524301:EQC524301 EZN524301:EZY524301 FJJ524301:FJU524301 FTF524301:FTQ524301 GDB524301:GDM524301 GMX524301:GNI524301 GWT524301:GXE524301 HGP524301:HHA524301 HQL524301:HQW524301 IAH524301:IAS524301 IKD524301:IKO524301 ITZ524301:IUK524301 JDV524301:JEG524301 JNR524301:JOC524301 JXN524301:JXY524301 KHJ524301:KHU524301 KRF524301:KRQ524301 LBB524301:LBM524301 LKX524301:LLI524301 LUT524301:LVE524301 MEP524301:MFA524301 MOL524301:MOW524301 MYH524301:MYS524301 NID524301:NIO524301 NRZ524301:NSK524301 OBV524301:OCG524301 OLR524301:OMC524301 OVN524301:OVY524301 PFJ524301:PFU524301 PPF524301:PPQ524301 PZB524301:PZM524301 QIX524301:QJI524301 QST524301:QTE524301 RCP524301:RDA524301 RML524301:RMW524301 RWH524301:RWS524301 SGD524301:SGO524301 SPZ524301:SQK524301 SZV524301:TAG524301 TJR524301:TKC524301 TTN524301:TTY524301 UDJ524301:UDU524301 UNF524301:UNQ524301 UXB524301:UXM524301 VGX524301:VHI524301 VQT524301:VRE524301 WAP524301:WBA524301 WKL524301:WKW524301 WUH524301:WUS524301 HV589837:IG589837 RR589837:SC589837 ABN589837:ABY589837 ALJ589837:ALU589837 AVF589837:AVQ589837 BFB589837:BFM589837 BOX589837:BPI589837 BYT589837:BZE589837 CIP589837:CJA589837 CSL589837:CSW589837 DCH589837:DCS589837 DMD589837:DMO589837 DVZ589837:DWK589837 EFV589837:EGG589837 EPR589837:EQC589837 EZN589837:EZY589837 FJJ589837:FJU589837 FTF589837:FTQ589837 GDB589837:GDM589837 GMX589837:GNI589837 GWT589837:GXE589837 HGP589837:HHA589837 HQL589837:HQW589837 IAH589837:IAS589837 IKD589837:IKO589837 ITZ589837:IUK589837 JDV589837:JEG589837 JNR589837:JOC589837 JXN589837:JXY589837 KHJ589837:KHU589837 KRF589837:KRQ589837 LBB589837:LBM589837 LKX589837:LLI589837 LUT589837:LVE589837 MEP589837:MFA589837 MOL589837:MOW589837 MYH589837:MYS589837 NID589837:NIO589837 NRZ589837:NSK589837 OBV589837:OCG589837 OLR589837:OMC589837 OVN589837:OVY589837 PFJ589837:PFU589837 PPF589837:PPQ589837 PZB589837:PZM589837 QIX589837:QJI589837 QST589837:QTE589837 RCP589837:RDA589837 RML589837:RMW589837 RWH589837:RWS589837 SGD589837:SGO589837 SPZ589837:SQK589837 SZV589837:TAG589837 TJR589837:TKC589837 TTN589837:TTY589837 UDJ589837:UDU589837 UNF589837:UNQ589837 UXB589837:UXM589837 VGX589837:VHI589837 VQT589837:VRE589837 WAP589837:WBA589837 WKL589837:WKW589837 WUH589837:WUS589837 HV655373:IG655373 RR655373:SC655373 ABN655373:ABY655373 ALJ655373:ALU655373 AVF655373:AVQ655373 BFB655373:BFM655373 BOX655373:BPI655373 BYT655373:BZE655373 CIP655373:CJA655373 CSL655373:CSW655373 DCH655373:DCS655373 DMD655373:DMO655373 DVZ655373:DWK655373 EFV655373:EGG655373 EPR655373:EQC655373 EZN655373:EZY655373 FJJ655373:FJU655373 FTF655373:FTQ655373 GDB655373:GDM655373 GMX655373:GNI655373 GWT655373:GXE655373 HGP655373:HHA655373 HQL655373:HQW655373 IAH655373:IAS655373 IKD655373:IKO655373 ITZ655373:IUK655373 JDV655373:JEG655373 JNR655373:JOC655373 JXN655373:JXY655373 KHJ655373:KHU655373 KRF655373:KRQ655373 LBB655373:LBM655373 LKX655373:LLI655373 LUT655373:LVE655373 MEP655373:MFA655373 MOL655373:MOW655373 MYH655373:MYS655373 NID655373:NIO655373 NRZ655373:NSK655373 OBV655373:OCG655373 OLR655373:OMC655373 OVN655373:OVY655373 PFJ655373:PFU655373 PPF655373:PPQ655373 PZB655373:PZM655373 QIX655373:QJI655373 QST655373:QTE655373 RCP655373:RDA655373 RML655373:RMW655373 RWH655373:RWS655373 SGD655373:SGO655373 SPZ655373:SQK655373 SZV655373:TAG655373 TJR655373:TKC655373 TTN655373:TTY655373 UDJ655373:UDU655373 UNF655373:UNQ655373 UXB655373:UXM655373 VGX655373:VHI655373 VQT655373:VRE655373 WAP655373:WBA655373 WKL655373:WKW655373 WUH655373:WUS655373 HV720909:IG720909 RR720909:SC720909 ABN720909:ABY720909 ALJ720909:ALU720909 AVF720909:AVQ720909 BFB720909:BFM720909 BOX720909:BPI720909 BYT720909:BZE720909 CIP720909:CJA720909 CSL720909:CSW720909 DCH720909:DCS720909 DMD720909:DMO720909 DVZ720909:DWK720909 EFV720909:EGG720909 EPR720909:EQC720909 EZN720909:EZY720909 FJJ720909:FJU720909 FTF720909:FTQ720909 GDB720909:GDM720909 GMX720909:GNI720909 GWT720909:GXE720909 HGP720909:HHA720909 HQL720909:HQW720909 IAH720909:IAS720909 IKD720909:IKO720909 ITZ720909:IUK720909 JDV720909:JEG720909 JNR720909:JOC720909 JXN720909:JXY720909 KHJ720909:KHU720909 KRF720909:KRQ720909 LBB720909:LBM720909 LKX720909:LLI720909 LUT720909:LVE720909 MEP720909:MFA720909 MOL720909:MOW720909 MYH720909:MYS720909 NID720909:NIO720909 NRZ720909:NSK720909 OBV720909:OCG720909 OLR720909:OMC720909 OVN720909:OVY720909 PFJ720909:PFU720909 PPF720909:PPQ720909 PZB720909:PZM720909 QIX720909:QJI720909 QST720909:QTE720909 RCP720909:RDA720909 RML720909:RMW720909 RWH720909:RWS720909 SGD720909:SGO720909 SPZ720909:SQK720909 SZV720909:TAG720909 TJR720909:TKC720909 TTN720909:TTY720909 UDJ720909:UDU720909 UNF720909:UNQ720909 UXB720909:UXM720909 VGX720909:VHI720909 VQT720909:VRE720909 WAP720909:WBA720909 WKL720909:WKW720909 WUH720909:WUS720909 HV786445:IG786445 RR786445:SC786445 ABN786445:ABY786445 ALJ786445:ALU786445 AVF786445:AVQ786445 BFB786445:BFM786445 BOX786445:BPI786445 BYT786445:BZE786445 CIP786445:CJA786445 CSL786445:CSW786445 DCH786445:DCS786445 DMD786445:DMO786445 DVZ786445:DWK786445 EFV786445:EGG786445 EPR786445:EQC786445 EZN786445:EZY786445 FJJ786445:FJU786445 FTF786445:FTQ786445 GDB786445:GDM786445 GMX786445:GNI786445 GWT786445:GXE786445 HGP786445:HHA786445 HQL786445:HQW786445 IAH786445:IAS786445 IKD786445:IKO786445 ITZ786445:IUK786445 JDV786445:JEG786445 JNR786445:JOC786445 JXN786445:JXY786445 KHJ786445:KHU786445 KRF786445:KRQ786445 LBB786445:LBM786445 LKX786445:LLI786445 LUT786445:LVE786445 MEP786445:MFA786445 MOL786445:MOW786445 MYH786445:MYS786445 NID786445:NIO786445 NRZ786445:NSK786445 OBV786445:OCG786445 OLR786445:OMC786445 OVN786445:OVY786445 PFJ786445:PFU786445 PPF786445:PPQ786445 PZB786445:PZM786445 QIX786445:QJI786445 QST786445:QTE786445 RCP786445:RDA786445 RML786445:RMW786445 RWH786445:RWS786445 SGD786445:SGO786445 SPZ786445:SQK786445 SZV786445:TAG786445 TJR786445:TKC786445 TTN786445:TTY786445 UDJ786445:UDU786445 UNF786445:UNQ786445 UXB786445:UXM786445 VGX786445:VHI786445 VQT786445:VRE786445 WAP786445:WBA786445 WKL786445:WKW786445 WUH786445:WUS786445 HV851981:IG851981 RR851981:SC851981 ABN851981:ABY851981 ALJ851981:ALU851981 AVF851981:AVQ851981 BFB851981:BFM851981 BOX851981:BPI851981 BYT851981:BZE851981 CIP851981:CJA851981 CSL851981:CSW851981 DCH851981:DCS851981 DMD851981:DMO851981 DVZ851981:DWK851981 EFV851981:EGG851981 EPR851981:EQC851981 EZN851981:EZY851981 FJJ851981:FJU851981 FTF851981:FTQ851981 GDB851981:GDM851981 GMX851981:GNI851981 GWT851981:GXE851981 HGP851981:HHA851981 HQL851981:HQW851981 IAH851981:IAS851981 IKD851981:IKO851981 ITZ851981:IUK851981 JDV851981:JEG851981 JNR851981:JOC851981 JXN851981:JXY851981 KHJ851981:KHU851981 KRF851981:KRQ851981 LBB851981:LBM851981 LKX851981:LLI851981 LUT851981:LVE851981 MEP851981:MFA851981 MOL851981:MOW851981 MYH851981:MYS851981 NID851981:NIO851981 NRZ851981:NSK851981 OBV851981:OCG851981 OLR851981:OMC851981 OVN851981:OVY851981 PFJ851981:PFU851981 PPF851981:PPQ851981 PZB851981:PZM851981 QIX851981:QJI851981 QST851981:QTE851981 RCP851981:RDA851981 RML851981:RMW851981 RWH851981:RWS851981 SGD851981:SGO851981 SPZ851981:SQK851981 SZV851981:TAG851981 TJR851981:TKC851981 TTN851981:TTY851981 UDJ851981:UDU851981 UNF851981:UNQ851981 UXB851981:UXM851981 VGX851981:VHI851981 VQT851981:VRE851981 WAP851981:WBA851981 WKL851981:WKW851981 WUH851981:WUS851981 HV917517:IG917517 RR917517:SC917517 ABN917517:ABY917517 ALJ917517:ALU917517 AVF917517:AVQ917517 BFB917517:BFM917517 BOX917517:BPI917517 BYT917517:BZE917517 CIP917517:CJA917517 CSL917517:CSW917517 DCH917517:DCS917517 DMD917517:DMO917517 DVZ917517:DWK917517 EFV917517:EGG917517 EPR917517:EQC917517 EZN917517:EZY917517 FJJ917517:FJU917517 FTF917517:FTQ917517 GDB917517:GDM917517 GMX917517:GNI917517 GWT917517:GXE917517 HGP917517:HHA917517 HQL917517:HQW917517 IAH917517:IAS917517 IKD917517:IKO917517 ITZ917517:IUK917517 JDV917517:JEG917517 JNR917517:JOC917517 JXN917517:JXY917517 KHJ917517:KHU917517 KRF917517:KRQ917517 LBB917517:LBM917517 LKX917517:LLI917517 LUT917517:LVE917517 MEP917517:MFA917517 MOL917517:MOW917517 MYH917517:MYS917517 NID917517:NIO917517 NRZ917517:NSK917517 OBV917517:OCG917517 OLR917517:OMC917517 OVN917517:OVY917517 PFJ917517:PFU917517 PPF917517:PPQ917517 PZB917517:PZM917517 QIX917517:QJI917517 QST917517:QTE917517 RCP917517:RDA917517 RML917517:RMW917517 RWH917517:RWS917517 SGD917517:SGO917517 SPZ917517:SQK917517 SZV917517:TAG917517 TJR917517:TKC917517 TTN917517:TTY917517 UDJ917517:UDU917517 UNF917517:UNQ917517 UXB917517:UXM917517 VGX917517:VHI917517 VQT917517:VRE917517 WAP917517:WBA917517 WKL917517:WKW917517 WUH917517:WUS917517 HV983053:IG983053 RR983053:SC983053 ABN983053:ABY983053 ALJ983053:ALU983053 AVF983053:AVQ983053 BFB983053:BFM983053 BOX983053:BPI983053 BYT983053:BZE983053 CIP983053:CJA983053 CSL983053:CSW983053 DCH983053:DCS983053 DMD983053:DMO983053 DVZ983053:DWK983053 EFV983053:EGG983053 EPR983053:EQC983053 EZN983053:EZY983053 FJJ983053:FJU983053 FTF983053:FTQ983053 GDB983053:GDM983053 GMX983053:GNI983053 GWT983053:GXE983053 HGP983053:HHA983053 HQL983053:HQW983053 IAH983053:IAS983053 IKD983053:IKO983053 ITZ983053:IUK983053 JDV983053:JEG983053 JNR983053:JOC983053 JXN983053:JXY983053 KHJ983053:KHU983053 KRF983053:KRQ983053 LBB983053:LBM983053 LKX983053:LLI983053 LUT983053:LVE983053 MEP983053:MFA983053 MOL983053:MOW983053 MYH983053:MYS983053 NID983053:NIO983053 NRZ983053:NSK983053 OBV983053:OCG983053 OLR983053:OMC983053 OVN983053:OVY983053 PFJ983053:PFU983053 PPF983053:PPQ983053 PZB983053:PZM983053 QIX983053:QJI983053 QST983053:QTE983053 RCP983053:RDA983053 RML983053:RMW983053 RWH983053:RWS983053 SGD983053:SGO983053 SPZ983053:SQK983053 SZV983053:TAG983053 TJR983053:TKC983053 TTN983053:TTY983053 UDJ983053:UDU983053 UNF983053:UNQ983053 UXB983053:UXM983053 VGX983053:VHI983053 VQT983053:VRE983053 WAP983053:WBA983053 WKL983053:WKW983053 WUH983053:WUS983053 II65532:IT65533 SE65532:SP65533 ACA65532:ACL65533 ALW65532:AMH65533 AVS65532:AWD65533 BFO65532:BFZ65533 BPK65532:BPV65533 BZG65532:BZR65533 CJC65532:CJN65533 CSY65532:CTJ65533 DCU65532:DDF65533 DMQ65532:DNB65533 DWM65532:DWX65533 EGI65532:EGT65533 EQE65532:EQP65533 FAA65532:FAL65533 FJW65532:FKH65533 FTS65532:FUD65533 GDO65532:GDZ65533 GNK65532:GNV65533 GXG65532:GXR65533 HHC65532:HHN65533 HQY65532:HRJ65533 IAU65532:IBF65533 IKQ65532:ILB65533 IUM65532:IUX65533 JEI65532:JET65533 JOE65532:JOP65533 JYA65532:JYL65533 KHW65532:KIH65533 KRS65532:KSD65533 LBO65532:LBZ65533 LLK65532:LLV65533 LVG65532:LVR65533 MFC65532:MFN65533 MOY65532:MPJ65533 MYU65532:MZF65533 NIQ65532:NJB65533 NSM65532:NSX65533 OCI65532:OCT65533 OME65532:OMP65533 OWA65532:OWL65533 PFW65532:PGH65533 PPS65532:PQD65533 PZO65532:PZZ65533 QJK65532:QJV65533 QTG65532:QTR65533 RDC65532:RDN65533 RMY65532:RNJ65533 RWU65532:RXF65533 SGQ65532:SHB65533 SQM65532:SQX65533 TAI65532:TAT65533 TKE65532:TKP65533 TUA65532:TUL65533 UDW65532:UEH65533 UNS65532:UOD65533 UXO65532:UXZ65533 VHK65532:VHV65533 VRG65532:VRR65533 WBC65532:WBN65533 WKY65532:WLJ65533 WUU65532:WVF65533 II131068:IT131069 SE131068:SP131069 ACA131068:ACL131069 ALW131068:AMH131069 AVS131068:AWD131069 BFO131068:BFZ131069 BPK131068:BPV131069 BZG131068:BZR131069 CJC131068:CJN131069 CSY131068:CTJ131069 DCU131068:DDF131069 DMQ131068:DNB131069 DWM131068:DWX131069 EGI131068:EGT131069 EQE131068:EQP131069 FAA131068:FAL131069 FJW131068:FKH131069 FTS131068:FUD131069 GDO131068:GDZ131069 GNK131068:GNV131069 GXG131068:GXR131069 HHC131068:HHN131069 HQY131068:HRJ131069 IAU131068:IBF131069 IKQ131068:ILB131069 IUM131068:IUX131069 JEI131068:JET131069 JOE131068:JOP131069 JYA131068:JYL131069 KHW131068:KIH131069 KRS131068:KSD131069 LBO131068:LBZ131069 LLK131068:LLV131069 LVG131068:LVR131069 MFC131068:MFN131069 MOY131068:MPJ131069 MYU131068:MZF131069 NIQ131068:NJB131069 NSM131068:NSX131069 OCI131068:OCT131069 OME131068:OMP131069 OWA131068:OWL131069 PFW131068:PGH131069 PPS131068:PQD131069 PZO131068:PZZ131069 QJK131068:QJV131069 QTG131068:QTR131069 RDC131068:RDN131069 RMY131068:RNJ131069 RWU131068:RXF131069 SGQ131068:SHB131069 SQM131068:SQX131069 TAI131068:TAT131069 TKE131068:TKP131069 TUA131068:TUL131069 UDW131068:UEH131069 UNS131068:UOD131069 UXO131068:UXZ131069 VHK131068:VHV131069 VRG131068:VRR131069 WBC131068:WBN131069 WKY131068:WLJ131069 WUU131068:WVF131069 II196604:IT196605 SE196604:SP196605 ACA196604:ACL196605 ALW196604:AMH196605 AVS196604:AWD196605 BFO196604:BFZ196605 BPK196604:BPV196605 BZG196604:BZR196605 CJC196604:CJN196605 CSY196604:CTJ196605 DCU196604:DDF196605 DMQ196604:DNB196605 DWM196604:DWX196605 EGI196604:EGT196605 EQE196604:EQP196605 FAA196604:FAL196605 FJW196604:FKH196605 FTS196604:FUD196605 GDO196604:GDZ196605 GNK196604:GNV196605 GXG196604:GXR196605 HHC196604:HHN196605 HQY196604:HRJ196605 IAU196604:IBF196605 IKQ196604:ILB196605 IUM196604:IUX196605 JEI196604:JET196605 JOE196604:JOP196605 JYA196604:JYL196605 KHW196604:KIH196605 KRS196604:KSD196605 LBO196604:LBZ196605 LLK196604:LLV196605 LVG196604:LVR196605 MFC196604:MFN196605 MOY196604:MPJ196605 MYU196604:MZF196605 NIQ196604:NJB196605 NSM196604:NSX196605 OCI196604:OCT196605 OME196604:OMP196605 OWA196604:OWL196605 PFW196604:PGH196605 PPS196604:PQD196605 PZO196604:PZZ196605 QJK196604:QJV196605 QTG196604:QTR196605 RDC196604:RDN196605 RMY196604:RNJ196605 RWU196604:RXF196605 SGQ196604:SHB196605 SQM196604:SQX196605 TAI196604:TAT196605 TKE196604:TKP196605 TUA196604:TUL196605 UDW196604:UEH196605 UNS196604:UOD196605 UXO196604:UXZ196605 VHK196604:VHV196605 VRG196604:VRR196605 WBC196604:WBN196605 WKY196604:WLJ196605 WUU196604:WVF196605 II262140:IT262141 SE262140:SP262141 ACA262140:ACL262141 ALW262140:AMH262141 AVS262140:AWD262141 BFO262140:BFZ262141 BPK262140:BPV262141 BZG262140:BZR262141 CJC262140:CJN262141 CSY262140:CTJ262141 DCU262140:DDF262141 DMQ262140:DNB262141 DWM262140:DWX262141 EGI262140:EGT262141 EQE262140:EQP262141 FAA262140:FAL262141 FJW262140:FKH262141 FTS262140:FUD262141 GDO262140:GDZ262141 GNK262140:GNV262141 GXG262140:GXR262141 HHC262140:HHN262141 HQY262140:HRJ262141 IAU262140:IBF262141 IKQ262140:ILB262141 IUM262140:IUX262141 JEI262140:JET262141 JOE262140:JOP262141 JYA262140:JYL262141 KHW262140:KIH262141 KRS262140:KSD262141 LBO262140:LBZ262141 LLK262140:LLV262141 LVG262140:LVR262141 MFC262140:MFN262141 MOY262140:MPJ262141 MYU262140:MZF262141 NIQ262140:NJB262141 NSM262140:NSX262141 OCI262140:OCT262141 OME262140:OMP262141 OWA262140:OWL262141 PFW262140:PGH262141 PPS262140:PQD262141 PZO262140:PZZ262141 QJK262140:QJV262141 QTG262140:QTR262141 RDC262140:RDN262141 RMY262140:RNJ262141 RWU262140:RXF262141 SGQ262140:SHB262141 SQM262140:SQX262141 TAI262140:TAT262141 TKE262140:TKP262141 TUA262140:TUL262141 UDW262140:UEH262141 UNS262140:UOD262141 UXO262140:UXZ262141 VHK262140:VHV262141 VRG262140:VRR262141 WBC262140:WBN262141 WKY262140:WLJ262141 WUU262140:WVF262141 II327676:IT327677 SE327676:SP327677 ACA327676:ACL327677 ALW327676:AMH327677 AVS327676:AWD327677 BFO327676:BFZ327677 BPK327676:BPV327677 BZG327676:BZR327677 CJC327676:CJN327677 CSY327676:CTJ327677 DCU327676:DDF327677 DMQ327676:DNB327677 DWM327676:DWX327677 EGI327676:EGT327677 EQE327676:EQP327677 FAA327676:FAL327677 FJW327676:FKH327677 FTS327676:FUD327677 GDO327676:GDZ327677 GNK327676:GNV327677 GXG327676:GXR327677 HHC327676:HHN327677 HQY327676:HRJ327677 IAU327676:IBF327677 IKQ327676:ILB327677 IUM327676:IUX327677 JEI327676:JET327677 JOE327676:JOP327677 JYA327676:JYL327677 KHW327676:KIH327677 KRS327676:KSD327677 LBO327676:LBZ327677 LLK327676:LLV327677 LVG327676:LVR327677 MFC327676:MFN327677 MOY327676:MPJ327677 MYU327676:MZF327677 NIQ327676:NJB327677 NSM327676:NSX327677 OCI327676:OCT327677 OME327676:OMP327677 OWA327676:OWL327677 PFW327676:PGH327677 PPS327676:PQD327677 PZO327676:PZZ327677 QJK327676:QJV327677 QTG327676:QTR327677 RDC327676:RDN327677 RMY327676:RNJ327677 RWU327676:RXF327677 SGQ327676:SHB327677 SQM327676:SQX327677 TAI327676:TAT327677 TKE327676:TKP327677 TUA327676:TUL327677 UDW327676:UEH327677 UNS327676:UOD327677 UXO327676:UXZ327677 VHK327676:VHV327677 VRG327676:VRR327677 WBC327676:WBN327677 WKY327676:WLJ327677 WUU327676:WVF327677 II393212:IT393213 SE393212:SP393213 ACA393212:ACL393213 ALW393212:AMH393213 AVS393212:AWD393213 BFO393212:BFZ393213 BPK393212:BPV393213 BZG393212:BZR393213 CJC393212:CJN393213 CSY393212:CTJ393213 DCU393212:DDF393213 DMQ393212:DNB393213 DWM393212:DWX393213 EGI393212:EGT393213 EQE393212:EQP393213 FAA393212:FAL393213 FJW393212:FKH393213 FTS393212:FUD393213 GDO393212:GDZ393213 GNK393212:GNV393213 GXG393212:GXR393213 HHC393212:HHN393213 HQY393212:HRJ393213 IAU393212:IBF393213 IKQ393212:ILB393213 IUM393212:IUX393213 JEI393212:JET393213 JOE393212:JOP393213 JYA393212:JYL393213 KHW393212:KIH393213 KRS393212:KSD393213 LBO393212:LBZ393213 LLK393212:LLV393213 LVG393212:LVR393213 MFC393212:MFN393213 MOY393212:MPJ393213 MYU393212:MZF393213 NIQ393212:NJB393213 NSM393212:NSX393213 OCI393212:OCT393213 OME393212:OMP393213 OWA393212:OWL393213 PFW393212:PGH393213 PPS393212:PQD393213 PZO393212:PZZ393213 QJK393212:QJV393213 QTG393212:QTR393213 RDC393212:RDN393213 RMY393212:RNJ393213 RWU393212:RXF393213 SGQ393212:SHB393213 SQM393212:SQX393213 TAI393212:TAT393213 TKE393212:TKP393213 TUA393212:TUL393213 UDW393212:UEH393213 UNS393212:UOD393213 UXO393212:UXZ393213 VHK393212:VHV393213 VRG393212:VRR393213 WBC393212:WBN393213 WKY393212:WLJ393213 WUU393212:WVF393213 II458748:IT458749 SE458748:SP458749 ACA458748:ACL458749 ALW458748:AMH458749 AVS458748:AWD458749 BFO458748:BFZ458749 BPK458748:BPV458749 BZG458748:BZR458749 CJC458748:CJN458749 CSY458748:CTJ458749 DCU458748:DDF458749 DMQ458748:DNB458749 DWM458748:DWX458749 EGI458748:EGT458749 EQE458748:EQP458749 FAA458748:FAL458749 FJW458748:FKH458749 FTS458748:FUD458749 GDO458748:GDZ458749 GNK458748:GNV458749 GXG458748:GXR458749 HHC458748:HHN458749 HQY458748:HRJ458749 IAU458748:IBF458749 IKQ458748:ILB458749 IUM458748:IUX458749 JEI458748:JET458749 JOE458748:JOP458749 JYA458748:JYL458749 KHW458748:KIH458749 KRS458748:KSD458749 LBO458748:LBZ458749 LLK458748:LLV458749 LVG458748:LVR458749 MFC458748:MFN458749 MOY458748:MPJ458749 MYU458748:MZF458749 NIQ458748:NJB458749 NSM458748:NSX458749 OCI458748:OCT458749 OME458748:OMP458749 OWA458748:OWL458749 PFW458748:PGH458749 PPS458748:PQD458749 PZO458748:PZZ458749 QJK458748:QJV458749 QTG458748:QTR458749 RDC458748:RDN458749 RMY458748:RNJ458749 RWU458748:RXF458749 SGQ458748:SHB458749 SQM458748:SQX458749 TAI458748:TAT458749 TKE458748:TKP458749 TUA458748:TUL458749 UDW458748:UEH458749 UNS458748:UOD458749 UXO458748:UXZ458749 VHK458748:VHV458749 VRG458748:VRR458749 WBC458748:WBN458749 WKY458748:WLJ458749 WUU458748:WVF458749 II524284:IT524285 SE524284:SP524285 ACA524284:ACL524285 ALW524284:AMH524285 AVS524284:AWD524285 BFO524284:BFZ524285 BPK524284:BPV524285 BZG524284:BZR524285 CJC524284:CJN524285 CSY524284:CTJ524285 DCU524284:DDF524285 DMQ524284:DNB524285 DWM524284:DWX524285 EGI524284:EGT524285 EQE524284:EQP524285 FAA524284:FAL524285 FJW524284:FKH524285 FTS524284:FUD524285 GDO524284:GDZ524285 GNK524284:GNV524285 GXG524284:GXR524285 HHC524284:HHN524285 HQY524284:HRJ524285 IAU524284:IBF524285 IKQ524284:ILB524285 IUM524284:IUX524285 JEI524284:JET524285 JOE524284:JOP524285 JYA524284:JYL524285 KHW524284:KIH524285 KRS524284:KSD524285 LBO524284:LBZ524285 LLK524284:LLV524285 LVG524284:LVR524285 MFC524284:MFN524285 MOY524284:MPJ524285 MYU524284:MZF524285 NIQ524284:NJB524285 NSM524284:NSX524285 OCI524284:OCT524285 OME524284:OMP524285 OWA524284:OWL524285 PFW524284:PGH524285 PPS524284:PQD524285 PZO524284:PZZ524285 QJK524284:QJV524285 QTG524284:QTR524285 RDC524284:RDN524285 RMY524284:RNJ524285 RWU524284:RXF524285 SGQ524284:SHB524285 SQM524284:SQX524285 TAI524284:TAT524285 TKE524284:TKP524285 TUA524284:TUL524285 UDW524284:UEH524285 UNS524284:UOD524285 UXO524284:UXZ524285 VHK524284:VHV524285 VRG524284:VRR524285 WBC524284:WBN524285 WKY524284:WLJ524285 WUU524284:WVF524285 II589820:IT589821 SE589820:SP589821 ACA589820:ACL589821 ALW589820:AMH589821 AVS589820:AWD589821 BFO589820:BFZ589821 BPK589820:BPV589821 BZG589820:BZR589821 CJC589820:CJN589821 CSY589820:CTJ589821 DCU589820:DDF589821 DMQ589820:DNB589821 DWM589820:DWX589821 EGI589820:EGT589821 EQE589820:EQP589821 FAA589820:FAL589821 FJW589820:FKH589821 FTS589820:FUD589821 GDO589820:GDZ589821 GNK589820:GNV589821 GXG589820:GXR589821 HHC589820:HHN589821 HQY589820:HRJ589821 IAU589820:IBF589821 IKQ589820:ILB589821 IUM589820:IUX589821 JEI589820:JET589821 JOE589820:JOP589821 JYA589820:JYL589821 KHW589820:KIH589821 KRS589820:KSD589821 LBO589820:LBZ589821 LLK589820:LLV589821 LVG589820:LVR589821 MFC589820:MFN589821 MOY589820:MPJ589821 MYU589820:MZF589821 NIQ589820:NJB589821 NSM589820:NSX589821 OCI589820:OCT589821 OME589820:OMP589821 OWA589820:OWL589821 PFW589820:PGH589821 PPS589820:PQD589821 PZO589820:PZZ589821 QJK589820:QJV589821 QTG589820:QTR589821 RDC589820:RDN589821 RMY589820:RNJ589821 RWU589820:RXF589821 SGQ589820:SHB589821 SQM589820:SQX589821 TAI589820:TAT589821 TKE589820:TKP589821 TUA589820:TUL589821 UDW589820:UEH589821 UNS589820:UOD589821 UXO589820:UXZ589821 VHK589820:VHV589821 VRG589820:VRR589821 WBC589820:WBN589821 WKY589820:WLJ589821 WUU589820:WVF589821 II655356:IT655357 SE655356:SP655357 ACA655356:ACL655357 ALW655356:AMH655357 AVS655356:AWD655357 BFO655356:BFZ655357 BPK655356:BPV655357 BZG655356:BZR655357 CJC655356:CJN655357 CSY655356:CTJ655357 DCU655356:DDF655357 DMQ655356:DNB655357 DWM655356:DWX655357 EGI655356:EGT655357 EQE655356:EQP655357 FAA655356:FAL655357 FJW655356:FKH655357 FTS655356:FUD655357 GDO655356:GDZ655357 GNK655356:GNV655357 GXG655356:GXR655357 HHC655356:HHN655357 HQY655356:HRJ655357 IAU655356:IBF655357 IKQ655356:ILB655357 IUM655356:IUX655357 JEI655356:JET655357 JOE655356:JOP655357 JYA655356:JYL655357 KHW655356:KIH655357 KRS655356:KSD655357 LBO655356:LBZ655357 LLK655356:LLV655357 LVG655356:LVR655357 MFC655356:MFN655357 MOY655356:MPJ655357 MYU655356:MZF655357 NIQ655356:NJB655357 NSM655356:NSX655357 OCI655356:OCT655357 OME655356:OMP655357 OWA655356:OWL655357 PFW655356:PGH655357 PPS655356:PQD655357 PZO655356:PZZ655357 QJK655356:QJV655357 QTG655356:QTR655357 RDC655356:RDN655357 RMY655356:RNJ655357 RWU655356:RXF655357 SGQ655356:SHB655357 SQM655356:SQX655357 TAI655356:TAT655357 TKE655356:TKP655357 TUA655356:TUL655357 UDW655356:UEH655357 UNS655356:UOD655357 UXO655356:UXZ655357 VHK655356:VHV655357 VRG655356:VRR655357 WBC655356:WBN655357 WKY655356:WLJ655357 WUU655356:WVF655357 II720892:IT720893 SE720892:SP720893 ACA720892:ACL720893 ALW720892:AMH720893 AVS720892:AWD720893 BFO720892:BFZ720893 BPK720892:BPV720893 BZG720892:BZR720893 CJC720892:CJN720893 CSY720892:CTJ720893 DCU720892:DDF720893 DMQ720892:DNB720893 DWM720892:DWX720893 EGI720892:EGT720893 EQE720892:EQP720893 FAA720892:FAL720893 FJW720892:FKH720893 FTS720892:FUD720893 GDO720892:GDZ720893 GNK720892:GNV720893 GXG720892:GXR720893 HHC720892:HHN720893 HQY720892:HRJ720893 IAU720892:IBF720893 IKQ720892:ILB720893 IUM720892:IUX720893 JEI720892:JET720893 JOE720892:JOP720893 JYA720892:JYL720893 KHW720892:KIH720893 KRS720892:KSD720893 LBO720892:LBZ720893 LLK720892:LLV720893 LVG720892:LVR720893 MFC720892:MFN720893 MOY720892:MPJ720893 MYU720892:MZF720893 NIQ720892:NJB720893 NSM720892:NSX720893 OCI720892:OCT720893 OME720892:OMP720893 OWA720892:OWL720893 PFW720892:PGH720893 PPS720892:PQD720893 PZO720892:PZZ720893 QJK720892:QJV720893 QTG720892:QTR720893 RDC720892:RDN720893 RMY720892:RNJ720893 RWU720892:RXF720893 SGQ720892:SHB720893 SQM720892:SQX720893 TAI720892:TAT720893 TKE720892:TKP720893 TUA720892:TUL720893 UDW720892:UEH720893 UNS720892:UOD720893 UXO720892:UXZ720893 VHK720892:VHV720893 VRG720892:VRR720893 WBC720892:WBN720893 WKY720892:WLJ720893 WUU720892:WVF720893 II786428:IT786429 SE786428:SP786429 ACA786428:ACL786429 ALW786428:AMH786429 AVS786428:AWD786429 BFO786428:BFZ786429 BPK786428:BPV786429 BZG786428:BZR786429 CJC786428:CJN786429 CSY786428:CTJ786429 DCU786428:DDF786429 DMQ786428:DNB786429 DWM786428:DWX786429 EGI786428:EGT786429 EQE786428:EQP786429 FAA786428:FAL786429 FJW786428:FKH786429 FTS786428:FUD786429 GDO786428:GDZ786429 GNK786428:GNV786429 GXG786428:GXR786429 HHC786428:HHN786429 HQY786428:HRJ786429 IAU786428:IBF786429 IKQ786428:ILB786429 IUM786428:IUX786429 JEI786428:JET786429 JOE786428:JOP786429 JYA786428:JYL786429 KHW786428:KIH786429 KRS786428:KSD786429 LBO786428:LBZ786429 LLK786428:LLV786429 LVG786428:LVR786429 MFC786428:MFN786429 MOY786428:MPJ786429 MYU786428:MZF786429 NIQ786428:NJB786429 NSM786428:NSX786429 OCI786428:OCT786429 OME786428:OMP786429 OWA786428:OWL786429 PFW786428:PGH786429 PPS786428:PQD786429 PZO786428:PZZ786429 QJK786428:QJV786429 QTG786428:QTR786429 RDC786428:RDN786429 RMY786428:RNJ786429 RWU786428:RXF786429 SGQ786428:SHB786429 SQM786428:SQX786429 TAI786428:TAT786429 TKE786428:TKP786429 TUA786428:TUL786429 UDW786428:UEH786429 UNS786428:UOD786429 UXO786428:UXZ786429 VHK786428:VHV786429 VRG786428:VRR786429 WBC786428:WBN786429 WKY786428:WLJ786429 WUU786428:WVF786429 II851964:IT851965 SE851964:SP851965 ACA851964:ACL851965 ALW851964:AMH851965 AVS851964:AWD851965 BFO851964:BFZ851965 BPK851964:BPV851965 BZG851964:BZR851965 CJC851964:CJN851965 CSY851964:CTJ851965 DCU851964:DDF851965 DMQ851964:DNB851965 DWM851964:DWX851965 EGI851964:EGT851965 EQE851964:EQP851965 FAA851964:FAL851965 FJW851964:FKH851965 FTS851964:FUD851965 GDO851964:GDZ851965 GNK851964:GNV851965 GXG851964:GXR851965 HHC851964:HHN851965 HQY851964:HRJ851965 IAU851964:IBF851965 IKQ851964:ILB851965 IUM851964:IUX851965 JEI851964:JET851965 JOE851964:JOP851965 JYA851964:JYL851965 KHW851964:KIH851965 KRS851964:KSD851965 LBO851964:LBZ851965 LLK851964:LLV851965 LVG851964:LVR851965 MFC851964:MFN851965 MOY851964:MPJ851965 MYU851964:MZF851965 NIQ851964:NJB851965 NSM851964:NSX851965 OCI851964:OCT851965 OME851964:OMP851965 OWA851964:OWL851965 PFW851964:PGH851965 PPS851964:PQD851965 PZO851964:PZZ851965 QJK851964:QJV851965 QTG851964:QTR851965 RDC851964:RDN851965 RMY851964:RNJ851965 RWU851964:RXF851965 SGQ851964:SHB851965 SQM851964:SQX851965 TAI851964:TAT851965 TKE851964:TKP851965 TUA851964:TUL851965 UDW851964:UEH851965 UNS851964:UOD851965 UXO851964:UXZ851965 VHK851964:VHV851965 VRG851964:VRR851965 WBC851964:WBN851965 WKY851964:WLJ851965 WUU851964:WVF851965 II917500:IT917501 SE917500:SP917501 ACA917500:ACL917501 ALW917500:AMH917501 AVS917500:AWD917501 BFO917500:BFZ917501 BPK917500:BPV917501 BZG917500:BZR917501 CJC917500:CJN917501 CSY917500:CTJ917501 DCU917500:DDF917501 DMQ917500:DNB917501 DWM917500:DWX917501 EGI917500:EGT917501 EQE917500:EQP917501 FAA917500:FAL917501 FJW917500:FKH917501 FTS917500:FUD917501 GDO917500:GDZ917501 GNK917500:GNV917501 GXG917500:GXR917501 HHC917500:HHN917501 HQY917500:HRJ917501 IAU917500:IBF917501 IKQ917500:ILB917501 IUM917500:IUX917501 JEI917500:JET917501 JOE917500:JOP917501 JYA917500:JYL917501 KHW917500:KIH917501 KRS917500:KSD917501 LBO917500:LBZ917501 LLK917500:LLV917501 LVG917500:LVR917501 MFC917500:MFN917501 MOY917500:MPJ917501 MYU917500:MZF917501 NIQ917500:NJB917501 NSM917500:NSX917501 OCI917500:OCT917501 OME917500:OMP917501 OWA917500:OWL917501 PFW917500:PGH917501 PPS917500:PQD917501 PZO917500:PZZ917501 QJK917500:QJV917501 QTG917500:QTR917501 RDC917500:RDN917501 RMY917500:RNJ917501 RWU917500:RXF917501 SGQ917500:SHB917501 SQM917500:SQX917501 TAI917500:TAT917501 TKE917500:TKP917501 TUA917500:TUL917501 UDW917500:UEH917501 UNS917500:UOD917501 UXO917500:UXZ917501 VHK917500:VHV917501 VRG917500:VRR917501 WBC917500:WBN917501 WKY917500:WLJ917501 WUU917500:WVF917501 II983036:IT983037 SE983036:SP983037 ACA983036:ACL983037 ALW983036:AMH983037 AVS983036:AWD983037 BFO983036:BFZ983037 BPK983036:BPV983037 BZG983036:BZR983037 CJC983036:CJN983037 CSY983036:CTJ983037 DCU983036:DDF983037 DMQ983036:DNB983037 DWM983036:DWX983037 EGI983036:EGT983037 EQE983036:EQP983037 FAA983036:FAL983037 FJW983036:FKH983037 FTS983036:FUD983037 GDO983036:GDZ983037 GNK983036:GNV983037 GXG983036:GXR983037 HHC983036:HHN983037 HQY983036:HRJ983037 IAU983036:IBF983037 IKQ983036:ILB983037 IUM983036:IUX983037 JEI983036:JET983037 JOE983036:JOP983037 JYA983036:JYL983037 KHW983036:KIH983037 KRS983036:KSD983037 LBO983036:LBZ983037 LLK983036:LLV983037 LVG983036:LVR983037 MFC983036:MFN983037 MOY983036:MPJ983037 MYU983036:MZF983037 NIQ983036:NJB983037 NSM983036:NSX983037 OCI983036:OCT983037 OME983036:OMP983037 OWA983036:OWL983037 PFW983036:PGH983037 PPS983036:PQD983037 PZO983036:PZZ983037 QJK983036:QJV983037 QTG983036:QTR983037 RDC983036:RDN983037 RMY983036:RNJ983037 RWU983036:RXF983037 SGQ983036:SHB983037 SQM983036:SQX983037 TAI983036:TAT983037 TKE983036:TKP983037 TUA983036:TUL983037 UDW983036:UEH983037 UNS983036:UOD983037 UXO983036:UXZ983037 VHK983036:VHV983037 VRG983036:VRR983037 WBC983036:WBN983037 WKY983036:WLJ983037 WUU983036:WVF983037 II65537:IT65537 SE65537:SP65537 ACA65537:ACL65537 ALW65537:AMH65537 AVS65537:AWD65537 BFO65537:BFZ65537 BPK65537:BPV65537 BZG65537:BZR65537 CJC65537:CJN65537 CSY65537:CTJ65537 DCU65537:DDF65537 DMQ65537:DNB65537 DWM65537:DWX65537 EGI65537:EGT65537 EQE65537:EQP65537 FAA65537:FAL65537 FJW65537:FKH65537 FTS65537:FUD65537 GDO65537:GDZ65537 GNK65537:GNV65537 GXG65537:GXR65537 HHC65537:HHN65537 HQY65537:HRJ65537 IAU65537:IBF65537 IKQ65537:ILB65537 IUM65537:IUX65537 JEI65537:JET65537 JOE65537:JOP65537 JYA65537:JYL65537 KHW65537:KIH65537 KRS65537:KSD65537 LBO65537:LBZ65537 LLK65537:LLV65537 LVG65537:LVR65537 MFC65537:MFN65537 MOY65537:MPJ65537 MYU65537:MZF65537 NIQ65537:NJB65537 NSM65537:NSX65537 OCI65537:OCT65537 OME65537:OMP65537 OWA65537:OWL65537 PFW65537:PGH65537 PPS65537:PQD65537 PZO65537:PZZ65537 QJK65537:QJV65537 QTG65537:QTR65537 RDC65537:RDN65537 RMY65537:RNJ65537 RWU65537:RXF65537 SGQ65537:SHB65537 SQM65537:SQX65537 TAI65537:TAT65537 TKE65537:TKP65537 TUA65537:TUL65537 UDW65537:UEH65537 UNS65537:UOD65537 UXO65537:UXZ65537 VHK65537:VHV65537 VRG65537:VRR65537 WBC65537:WBN65537 WKY65537:WLJ65537 WUU65537:WVF65537 II131073:IT131073 SE131073:SP131073 ACA131073:ACL131073 ALW131073:AMH131073 AVS131073:AWD131073 BFO131073:BFZ131073 BPK131073:BPV131073 BZG131073:BZR131073 CJC131073:CJN131073 CSY131073:CTJ131073 DCU131073:DDF131073 DMQ131073:DNB131073 DWM131073:DWX131073 EGI131073:EGT131073 EQE131073:EQP131073 FAA131073:FAL131073 FJW131073:FKH131073 FTS131073:FUD131073 GDO131073:GDZ131073 GNK131073:GNV131073 GXG131073:GXR131073 HHC131073:HHN131073 HQY131073:HRJ131073 IAU131073:IBF131073 IKQ131073:ILB131073 IUM131073:IUX131073 JEI131073:JET131073 JOE131073:JOP131073 JYA131073:JYL131073 KHW131073:KIH131073 KRS131073:KSD131073 LBO131073:LBZ131073 LLK131073:LLV131073 LVG131073:LVR131073 MFC131073:MFN131073 MOY131073:MPJ131073 MYU131073:MZF131073 NIQ131073:NJB131073 NSM131073:NSX131073 OCI131073:OCT131073 OME131073:OMP131073 OWA131073:OWL131073 PFW131073:PGH131073 PPS131073:PQD131073 PZO131073:PZZ131073 QJK131073:QJV131073 QTG131073:QTR131073 RDC131073:RDN131073 RMY131073:RNJ131073 RWU131073:RXF131073 SGQ131073:SHB131073 SQM131073:SQX131073 TAI131073:TAT131073 TKE131073:TKP131073 TUA131073:TUL131073 UDW131073:UEH131073 UNS131073:UOD131073 UXO131073:UXZ131073 VHK131073:VHV131073 VRG131073:VRR131073 WBC131073:WBN131073 WKY131073:WLJ131073 WUU131073:WVF131073 II196609:IT196609 SE196609:SP196609 ACA196609:ACL196609 ALW196609:AMH196609 AVS196609:AWD196609 BFO196609:BFZ196609 BPK196609:BPV196609 BZG196609:BZR196609 CJC196609:CJN196609 CSY196609:CTJ196609 DCU196609:DDF196609 DMQ196609:DNB196609 DWM196609:DWX196609 EGI196609:EGT196609 EQE196609:EQP196609 FAA196609:FAL196609 FJW196609:FKH196609 FTS196609:FUD196609 GDO196609:GDZ196609 GNK196609:GNV196609 GXG196609:GXR196609 HHC196609:HHN196609 HQY196609:HRJ196609 IAU196609:IBF196609 IKQ196609:ILB196609 IUM196609:IUX196609 JEI196609:JET196609 JOE196609:JOP196609 JYA196609:JYL196609 KHW196609:KIH196609 KRS196609:KSD196609 LBO196609:LBZ196609 LLK196609:LLV196609 LVG196609:LVR196609 MFC196609:MFN196609 MOY196609:MPJ196609 MYU196609:MZF196609 NIQ196609:NJB196609 NSM196609:NSX196609 OCI196609:OCT196609 OME196609:OMP196609 OWA196609:OWL196609 PFW196609:PGH196609 PPS196609:PQD196609 PZO196609:PZZ196609 QJK196609:QJV196609 QTG196609:QTR196609 RDC196609:RDN196609 RMY196609:RNJ196609 RWU196609:RXF196609 SGQ196609:SHB196609 SQM196609:SQX196609 TAI196609:TAT196609 TKE196609:TKP196609 TUA196609:TUL196609 UDW196609:UEH196609 UNS196609:UOD196609 UXO196609:UXZ196609 VHK196609:VHV196609 VRG196609:VRR196609 WBC196609:WBN196609 WKY196609:WLJ196609 WUU196609:WVF196609 II262145:IT262145 SE262145:SP262145 ACA262145:ACL262145 ALW262145:AMH262145 AVS262145:AWD262145 BFO262145:BFZ262145 BPK262145:BPV262145 BZG262145:BZR262145 CJC262145:CJN262145 CSY262145:CTJ262145 DCU262145:DDF262145 DMQ262145:DNB262145 DWM262145:DWX262145 EGI262145:EGT262145 EQE262145:EQP262145 FAA262145:FAL262145 FJW262145:FKH262145 FTS262145:FUD262145 GDO262145:GDZ262145 GNK262145:GNV262145 GXG262145:GXR262145 HHC262145:HHN262145 HQY262145:HRJ262145 IAU262145:IBF262145 IKQ262145:ILB262145 IUM262145:IUX262145 JEI262145:JET262145 JOE262145:JOP262145 JYA262145:JYL262145 KHW262145:KIH262145 KRS262145:KSD262145 LBO262145:LBZ262145 LLK262145:LLV262145 LVG262145:LVR262145 MFC262145:MFN262145 MOY262145:MPJ262145 MYU262145:MZF262145 NIQ262145:NJB262145 NSM262145:NSX262145 OCI262145:OCT262145 OME262145:OMP262145 OWA262145:OWL262145 PFW262145:PGH262145 PPS262145:PQD262145 PZO262145:PZZ262145 QJK262145:QJV262145 QTG262145:QTR262145 RDC262145:RDN262145 RMY262145:RNJ262145 RWU262145:RXF262145 SGQ262145:SHB262145 SQM262145:SQX262145 TAI262145:TAT262145 TKE262145:TKP262145 TUA262145:TUL262145 UDW262145:UEH262145 UNS262145:UOD262145 UXO262145:UXZ262145 VHK262145:VHV262145 VRG262145:VRR262145 WBC262145:WBN262145 WKY262145:WLJ262145 WUU262145:WVF262145 II327681:IT327681 SE327681:SP327681 ACA327681:ACL327681 ALW327681:AMH327681 AVS327681:AWD327681 BFO327681:BFZ327681 BPK327681:BPV327681 BZG327681:BZR327681 CJC327681:CJN327681 CSY327681:CTJ327681 DCU327681:DDF327681 DMQ327681:DNB327681 DWM327681:DWX327681 EGI327681:EGT327681 EQE327681:EQP327681 FAA327681:FAL327681 FJW327681:FKH327681 FTS327681:FUD327681 GDO327681:GDZ327681 GNK327681:GNV327681 GXG327681:GXR327681 HHC327681:HHN327681 HQY327681:HRJ327681 IAU327681:IBF327681 IKQ327681:ILB327681 IUM327681:IUX327681 JEI327681:JET327681 JOE327681:JOP327681 JYA327681:JYL327681 KHW327681:KIH327681 KRS327681:KSD327681 LBO327681:LBZ327681 LLK327681:LLV327681 LVG327681:LVR327681 MFC327681:MFN327681 MOY327681:MPJ327681 MYU327681:MZF327681 NIQ327681:NJB327681 NSM327681:NSX327681 OCI327681:OCT327681 OME327681:OMP327681 OWA327681:OWL327681 PFW327681:PGH327681 PPS327681:PQD327681 PZO327681:PZZ327681 QJK327681:QJV327681 QTG327681:QTR327681 RDC327681:RDN327681 RMY327681:RNJ327681 RWU327681:RXF327681 SGQ327681:SHB327681 SQM327681:SQX327681 TAI327681:TAT327681 TKE327681:TKP327681 TUA327681:TUL327681 UDW327681:UEH327681 UNS327681:UOD327681 UXO327681:UXZ327681 VHK327681:VHV327681 VRG327681:VRR327681 WBC327681:WBN327681 WKY327681:WLJ327681 WUU327681:WVF327681 II393217:IT393217 SE393217:SP393217 ACA393217:ACL393217 ALW393217:AMH393217 AVS393217:AWD393217 BFO393217:BFZ393217 BPK393217:BPV393217 BZG393217:BZR393217 CJC393217:CJN393217 CSY393217:CTJ393217 DCU393217:DDF393217 DMQ393217:DNB393217 DWM393217:DWX393217 EGI393217:EGT393217 EQE393217:EQP393217 FAA393217:FAL393217 FJW393217:FKH393217 FTS393217:FUD393217 GDO393217:GDZ393217 GNK393217:GNV393217 GXG393217:GXR393217 HHC393217:HHN393217 HQY393217:HRJ393217 IAU393217:IBF393217 IKQ393217:ILB393217 IUM393217:IUX393217 JEI393217:JET393217 JOE393217:JOP393217 JYA393217:JYL393217 KHW393217:KIH393217 KRS393217:KSD393217 LBO393217:LBZ393217 LLK393217:LLV393217 LVG393217:LVR393217 MFC393217:MFN393217 MOY393217:MPJ393217 MYU393217:MZF393217 NIQ393217:NJB393217 NSM393217:NSX393217 OCI393217:OCT393217 OME393217:OMP393217 OWA393217:OWL393217 PFW393217:PGH393217 PPS393217:PQD393217 PZO393217:PZZ393217 QJK393217:QJV393217 QTG393217:QTR393217 RDC393217:RDN393217 RMY393217:RNJ393217 RWU393217:RXF393217 SGQ393217:SHB393217 SQM393217:SQX393217 TAI393217:TAT393217 TKE393217:TKP393217 TUA393217:TUL393217 UDW393217:UEH393217 UNS393217:UOD393217 UXO393217:UXZ393217 VHK393217:VHV393217 VRG393217:VRR393217 WBC393217:WBN393217 WKY393217:WLJ393217 WUU393217:WVF393217 II458753:IT458753 SE458753:SP458753 ACA458753:ACL458753 ALW458753:AMH458753 AVS458753:AWD458753 BFO458753:BFZ458753 BPK458753:BPV458753 BZG458753:BZR458753 CJC458753:CJN458753 CSY458753:CTJ458753 DCU458753:DDF458753 DMQ458753:DNB458753 DWM458753:DWX458753 EGI458753:EGT458753 EQE458753:EQP458753 FAA458753:FAL458753 FJW458753:FKH458753 FTS458753:FUD458753 GDO458753:GDZ458753 GNK458753:GNV458753 GXG458753:GXR458753 HHC458753:HHN458753 HQY458753:HRJ458753 IAU458753:IBF458753 IKQ458753:ILB458753 IUM458753:IUX458753 JEI458753:JET458753 JOE458753:JOP458753 JYA458753:JYL458753 KHW458753:KIH458753 KRS458753:KSD458753 LBO458753:LBZ458753 LLK458753:LLV458753 LVG458753:LVR458753 MFC458753:MFN458753 MOY458753:MPJ458753 MYU458753:MZF458753 NIQ458753:NJB458753 NSM458753:NSX458753 OCI458753:OCT458753 OME458753:OMP458753 OWA458753:OWL458753 PFW458753:PGH458753 PPS458753:PQD458753 PZO458753:PZZ458753 QJK458753:QJV458753 QTG458753:QTR458753 RDC458753:RDN458753 RMY458753:RNJ458753 RWU458753:RXF458753 SGQ458753:SHB458753 SQM458753:SQX458753 TAI458753:TAT458753 TKE458753:TKP458753 TUA458753:TUL458753 UDW458753:UEH458753 UNS458753:UOD458753 UXO458753:UXZ458753 VHK458753:VHV458753 VRG458753:VRR458753 WBC458753:WBN458753 WKY458753:WLJ458753 WUU458753:WVF458753 II524289:IT524289 SE524289:SP524289 ACA524289:ACL524289 ALW524289:AMH524289 AVS524289:AWD524289 BFO524289:BFZ524289 BPK524289:BPV524289 BZG524289:BZR524289 CJC524289:CJN524289 CSY524289:CTJ524289 DCU524289:DDF524289 DMQ524289:DNB524289 DWM524289:DWX524289 EGI524289:EGT524289 EQE524289:EQP524289 FAA524289:FAL524289 FJW524289:FKH524289 FTS524289:FUD524289 GDO524289:GDZ524289 GNK524289:GNV524289 GXG524289:GXR524289 HHC524289:HHN524289 HQY524289:HRJ524289 IAU524289:IBF524289 IKQ524289:ILB524289 IUM524289:IUX524289 JEI524289:JET524289 JOE524289:JOP524289 JYA524289:JYL524289 KHW524289:KIH524289 KRS524289:KSD524289 LBO524289:LBZ524289 LLK524289:LLV524289 LVG524289:LVR524289 MFC524289:MFN524289 MOY524289:MPJ524289 MYU524289:MZF524289 NIQ524289:NJB524289 NSM524289:NSX524289 OCI524289:OCT524289 OME524289:OMP524289 OWA524289:OWL524289 PFW524289:PGH524289 PPS524289:PQD524289 PZO524289:PZZ524289 QJK524289:QJV524289 QTG524289:QTR524289 RDC524289:RDN524289 RMY524289:RNJ524289 RWU524289:RXF524289 SGQ524289:SHB524289 SQM524289:SQX524289 TAI524289:TAT524289 TKE524289:TKP524289 TUA524289:TUL524289 UDW524289:UEH524289 UNS524289:UOD524289 UXO524289:UXZ524289 VHK524289:VHV524289 VRG524289:VRR524289 WBC524289:WBN524289 WKY524289:WLJ524289 WUU524289:WVF524289 II589825:IT589825 SE589825:SP589825 ACA589825:ACL589825 ALW589825:AMH589825 AVS589825:AWD589825 BFO589825:BFZ589825 BPK589825:BPV589825 BZG589825:BZR589825 CJC589825:CJN589825 CSY589825:CTJ589825 DCU589825:DDF589825 DMQ589825:DNB589825 DWM589825:DWX589825 EGI589825:EGT589825 EQE589825:EQP589825 FAA589825:FAL589825 FJW589825:FKH589825 FTS589825:FUD589825 GDO589825:GDZ589825 GNK589825:GNV589825 GXG589825:GXR589825 HHC589825:HHN589825 HQY589825:HRJ589825 IAU589825:IBF589825 IKQ589825:ILB589825 IUM589825:IUX589825 JEI589825:JET589825 JOE589825:JOP589825 JYA589825:JYL589825 KHW589825:KIH589825 KRS589825:KSD589825 LBO589825:LBZ589825 LLK589825:LLV589825 LVG589825:LVR589825 MFC589825:MFN589825 MOY589825:MPJ589825 MYU589825:MZF589825 NIQ589825:NJB589825 NSM589825:NSX589825 OCI589825:OCT589825 OME589825:OMP589825 OWA589825:OWL589825 PFW589825:PGH589825 PPS589825:PQD589825 PZO589825:PZZ589825 QJK589825:QJV589825 QTG589825:QTR589825 RDC589825:RDN589825 RMY589825:RNJ589825 RWU589825:RXF589825 SGQ589825:SHB589825 SQM589825:SQX589825 TAI589825:TAT589825 TKE589825:TKP589825 TUA589825:TUL589825 UDW589825:UEH589825 UNS589825:UOD589825 UXO589825:UXZ589825 VHK589825:VHV589825 VRG589825:VRR589825 WBC589825:WBN589825 WKY589825:WLJ589825 WUU589825:WVF589825 II655361:IT655361 SE655361:SP655361 ACA655361:ACL655361 ALW655361:AMH655361 AVS655361:AWD655361 BFO655361:BFZ655361 BPK655361:BPV655361 BZG655361:BZR655361 CJC655361:CJN655361 CSY655361:CTJ655361 DCU655361:DDF655361 DMQ655361:DNB655361 DWM655361:DWX655361 EGI655361:EGT655361 EQE655361:EQP655361 FAA655361:FAL655361 FJW655361:FKH655361 FTS655361:FUD655361 GDO655361:GDZ655361 GNK655361:GNV655361 GXG655361:GXR655361 HHC655361:HHN655361 HQY655361:HRJ655361 IAU655361:IBF655361 IKQ655361:ILB655361 IUM655361:IUX655361 JEI655361:JET655361 JOE655361:JOP655361 JYA655361:JYL655361 KHW655361:KIH655361 KRS655361:KSD655361 LBO655361:LBZ655361 LLK655361:LLV655361 LVG655361:LVR655361 MFC655361:MFN655361 MOY655361:MPJ655361 MYU655361:MZF655361 NIQ655361:NJB655361 NSM655361:NSX655361 OCI655361:OCT655361 OME655361:OMP655361 OWA655361:OWL655361 PFW655361:PGH655361 PPS655361:PQD655361 PZO655361:PZZ655361 QJK655361:QJV655361 QTG655361:QTR655361 RDC655361:RDN655361 RMY655361:RNJ655361 RWU655361:RXF655361 SGQ655361:SHB655361 SQM655361:SQX655361 TAI655361:TAT655361 TKE655361:TKP655361 TUA655361:TUL655361 UDW655361:UEH655361 UNS655361:UOD655361 UXO655361:UXZ655361 VHK655361:VHV655361 VRG655361:VRR655361 WBC655361:WBN655361 WKY655361:WLJ655361 WUU655361:WVF655361 II720897:IT720897 SE720897:SP720897 ACA720897:ACL720897 ALW720897:AMH720897 AVS720897:AWD720897 BFO720897:BFZ720897 BPK720897:BPV720897 BZG720897:BZR720897 CJC720897:CJN720897 CSY720897:CTJ720897 DCU720897:DDF720897 DMQ720897:DNB720897 DWM720897:DWX720897 EGI720897:EGT720897 EQE720897:EQP720897 FAA720897:FAL720897 FJW720897:FKH720897 FTS720897:FUD720897 GDO720897:GDZ720897 GNK720897:GNV720897 GXG720897:GXR720897 HHC720897:HHN720897 HQY720897:HRJ720897 IAU720897:IBF720897 IKQ720897:ILB720897 IUM720897:IUX720897 JEI720897:JET720897 JOE720897:JOP720897 JYA720897:JYL720897 KHW720897:KIH720897 KRS720897:KSD720897 LBO720897:LBZ720897 LLK720897:LLV720897 LVG720897:LVR720897 MFC720897:MFN720897 MOY720897:MPJ720897 MYU720897:MZF720897 NIQ720897:NJB720897 NSM720897:NSX720897 OCI720897:OCT720897 OME720897:OMP720897 OWA720897:OWL720897 PFW720897:PGH720897 PPS720897:PQD720897 PZO720897:PZZ720897 QJK720897:QJV720897 QTG720897:QTR720897 RDC720897:RDN720897 RMY720897:RNJ720897 RWU720897:RXF720897 SGQ720897:SHB720897 SQM720897:SQX720897 TAI720897:TAT720897 TKE720897:TKP720897 TUA720897:TUL720897 UDW720897:UEH720897 UNS720897:UOD720897 UXO720897:UXZ720897 VHK720897:VHV720897 VRG720897:VRR720897 WBC720897:WBN720897 WKY720897:WLJ720897 WUU720897:WVF720897 II786433:IT786433 SE786433:SP786433 ACA786433:ACL786433 ALW786433:AMH786433 AVS786433:AWD786433 BFO786433:BFZ786433 BPK786433:BPV786433 BZG786433:BZR786433 CJC786433:CJN786433 CSY786433:CTJ786433 DCU786433:DDF786433 DMQ786433:DNB786433 DWM786433:DWX786433 EGI786433:EGT786433 EQE786433:EQP786433 FAA786433:FAL786433 FJW786433:FKH786433 FTS786433:FUD786433 GDO786433:GDZ786433 GNK786433:GNV786433 GXG786433:GXR786433 HHC786433:HHN786433 HQY786433:HRJ786433 IAU786433:IBF786433 IKQ786433:ILB786433 IUM786433:IUX786433 JEI786433:JET786433 JOE786433:JOP786433 JYA786433:JYL786433 KHW786433:KIH786433 KRS786433:KSD786433 LBO786433:LBZ786433 LLK786433:LLV786433 LVG786433:LVR786433 MFC786433:MFN786433 MOY786433:MPJ786433 MYU786433:MZF786433 NIQ786433:NJB786433 NSM786433:NSX786433 OCI786433:OCT786433 OME786433:OMP786433 OWA786433:OWL786433 PFW786433:PGH786433 PPS786433:PQD786433 PZO786433:PZZ786433 QJK786433:QJV786433 QTG786433:QTR786433 RDC786433:RDN786433 RMY786433:RNJ786433 RWU786433:RXF786433 SGQ786433:SHB786433 SQM786433:SQX786433 TAI786433:TAT786433 TKE786433:TKP786433 TUA786433:TUL786433 UDW786433:UEH786433 UNS786433:UOD786433 UXO786433:UXZ786433 VHK786433:VHV786433 VRG786433:VRR786433 WBC786433:WBN786433 WKY786433:WLJ786433 WUU786433:WVF786433 II851969:IT851969 SE851969:SP851969 ACA851969:ACL851969 ALW851969:AMH851969 AVS851969:AWD851969 BFO851969:BFZ851969 BPK851969:BPV851969 BZG851969:BZR851969 CJC851969:CJN851969 CSY851969:CTJ851969 DCU851969:DDF851969 DMQ851969:DNB851969 DWM851969:DWX851969 EGI851969:EGT851969 EQE851969:EQP851969 FAA851969:FAL851969 FJW851969:FKH851969 FTS851969:FUD851969 GDO851969:GDZ851969 GNK851969:GNV851969 GXG851969:GXR851969 HHC851969:HHN851969 HQY851969:HRJ851969 IAU851969:IBF851969 IKQ851969:ILB851969 IUM851969:IUX851969 JEI851969:JET851969 JOE851969:JOP851969 JYA851969:JYL851969 KHW851969:KIH851969 KRS851969:KSD851969 LBO851969:LBZ851969 LLK851969:LLV851969 LVG851969:LVR851969 MFC851969:MFN851969 MOY851969:MPJ851969 MYU851969:MZF851969 NIQ851969:NJB851969 NSM851969:NSX851969 OCI851969:OCT851969 OME851969:OMP851969 OWA851969:OWL851969 PFW851969:PGH851969 PPS851969:PQD851969 PZO851969:PZZ851969 QJK851969:QJV851969 QTG851969:QTR851969 RDC851969:RDN851969 RMY851969:RNJ851969 RWU851969:RXF851969 SGQ851969:SHB851969 SQM851969:SQX851969 TAI851969:TAT851969 TKE851969:TKP851969 TUA851969:TUL851969 UDW851969:UEH851969 UNS851969:UOD851969 UXO851969:UXZ851969 VHK851969:VHV851969 VRG851969:VRR851969 WBC851969:WBN851969 WKY851969:WLJ851969 WUU851969:WVF851969 II917505:IT917505 SE917505:SP917505 ACA917505:ACL917505 ALW917505:AMH917505 AVS917505:AWD917505 BFO917505:BFZ917505 BPK917505:BPV917505 BZG917505:BZR917505 CJC917505:CJN917505 CSY917505:CTJ917505 DCU917505:DDF917505 DMQ917505:DNB917505 DWM917505:DWX917505 EGI917505:EGT917505 EQE917505:EQP917505 FAA917505:FAL917505 FJW917505:FKH917505 FTS917505:FUD917505 GDO917505:GDZ917505 GNK917505:GNV917505 GXG917505:GXR917505 HHC917505:HHN917505 HQY917505:HRJ917505 IAU917505:IBF917505 IKQ917505:ILB917505 IUM917505:IUX917505 JEI917505:JET917505 JOE917505:JOP917505 JYA917505:JYL917505 KHW917505:KIH917505 KRS917505:KSD917505 LBO917505:LBZ917505 LLK917505:LLV917505 LVG917505:LVR917505 MFC917505:MFN917505 MOY917505:MPJ917505 MYU917505:MZF917505 NIQ917505:NJB917505 NSM917505:NSX917505 OCI917505:OCT917505 OME917505:OMP917505 OWA917505:OWL917505 PFW917505:PGH917505 PPS917505:PQD917505 PZO917505:PZZ917505 QJK917505:QJV917505 QTG917505:QTR917505 RDC917505:RDN917505 RMY917505:RNJ917505 RWU917505:RXF917505 SGQ917505:SHB917505 SQM917505:SQX917505 TAI917505:TAT917505 TKE917505:TKP917505 TUA917505:TUL917505 UDW917505:UEH917505 UNS917505:UOD917505 UXO917505:UXZ917505 VHK917505:VHV917505 VRG917505:VRR917505 WBC917505:WBN917505 WKY917505:WLJ917505 WUU917505:WVF917505 II983041:IT983041 SE983041:SP983041 ACA983041:ACL983041 ALW983041:AMH983041 AVS983041:AWD983041 BFO983041:BFZ983041 BPK983041:BPV983041 BZG983041:BZR983041 CJC983041:CJN983041 CSY983041:CTJ983041 DCU983041:DDF983041 DMQ983041:DNB983041 DWM983041:DWX983041 EGI983041:EGT983041 EQE983041:EQP983041 FAA983041:FAL983041 FJW983041:FKH983041 FTS983041:FUD983041 GDO983041:GDZ983041 GNK983041:GNV983041 GXG983041:GXR983041 HHC983041:HHN983041 HQY983041:HRJ983041 IAU983041:IBF983041 IKQ983041:ILB983041 IUM983041:IUX983041 JEI983041:JET983041 JOE983041:JOP983041 JYA983041:JYL983041 KHW983041:KIH983041 KRS983041:KSD983041 LBO983041:LBZ983041 LLK983041:LLV983041 LVG983041:LVR983041 MFC983041:MFN983041 MOY983041:MPJ983041 MYU983041:MZF983041 NIQ983041:NJB983041 NSM983041:NSX983041 OCI983041:OCT983041 OME983041:OMP983041 OWA983041:OWL983041 PFW983041:PGH983041 PPS983041:PQD983041 PZO983041:PZZ983041 QJK983041:QJV983041 QTG983041:QTR983041 RDC983041:RDN983041 RMY983041:RNJ983041 RWU983041:RXF983041 SGQ983041:SHB983041 SQM983041:SQX983041 TAI983041:TAT983041 TKE983041:TKP983041 TUA983041:TUL983041 UDW983041:UEH983041 UNS983041:UOD983041 UXO983041:UXZ983041 VHK983041:VHV983041 VRG983041:VRR983041 WBC983041:WBN983041 WKY983041:WLJ983041 WUU983041:WVF983041 II65541:IT65541 SE65541:SP65541 ACA65541:ACL65541 ALW65541:AMH65541 AVS65541:AWD65541 BFO65541:BFZ65541 BPK65541:BPV65541 BZG65541:BZR65541 CJC65541:CJN65541 CSY65541:CTJ65541 DCU65541:DDF65541 DMQ65541:DNB65541 DWM65541:DWX65541 EGI65541:EGT65541 EQE65541:EQP65541 FAA65541:FAL65541 FJW65541:FKH65541 FTS65541:FUD65541 GDO65541:GDZ65541 GNK65541:GNV65541 GXG65541:GXR65541 HHC65541:HHN65541 HQY65541:HRJ65541 IAU65541:IBF65541 IKQ65541:ILB65541 IUM65541:IUX65541 JEI65541:JET65541 JOE65541:JOP65541 JYA65541:JYL65541 KHW65541:KIH65541 KRS65541:KSD65541 LBO65541:LBZ65541 LLK65541:LLV65541 LVG65541:LVR65541 MFC65541:MFN65541 MOY65541:MPJ65541 MYU65541:MZF65541 NIQ65541:NJB65541 NSM65541:NSX65541 OCI65541:OCT65541 OME65541:OMP65541 OWA65541:OWL65541 PFW65541:PGH65541 PPS65541:PQD65541 PZO65541:PZZ65541 QJK65541:QJV65541 QTG65541:QTR65541 RDC65541:RDN65541 RMY65541:RNJ65541 RWU65541:RXF65541 SGQ65541:SHB65541 SQM65541:SQX65541 TAI65541:TAT65541 TKE65541:TKP65541 TUA65541:TUL65541 UDW65541:UEH65541 UNS65541:UOD65541 UXO65541:UXZ65541 VHK65541:VHV65541 VRG65541:VRR65541 WBC65541:WBN65541 WKY65541:WLJ65541 WUU65541:WVF65541 II131077:IT131077 SE131077:SP131077 ACA131077:ACL131077 ALW131077:AMH131077 AVS131077:AWD131077 BFO131077:BFZ131077 BPK131077:BPV131077 BZG131077:BZR131077 CJC131077:CJN131077 CSY131077:CTJ131077 DCU131077:DDF131077 DMQ131077:DNB131077 DWM131077:DWX131077 EGI131077:EGT131077 EQE131077:EQP131077 FAA131077:FAL131077 FJW131077:FKH131077 FTS131077:FUD131077 GDO131077:GDZ131077 GNK131077:GNV131077 GXG131077:GXR131077 HHC131077:HHN131077 HQY131077:HRJ131077 IAU131077:IBF131077 IKQ131077:ILB131077 IUM131077:IUX131077 JEI131077:JET131077 JOE131077:JOP131077 JYA131077:JYL131077 KHW131077:KIH131077 KRS131077:KSD131077 LBO131077:LBZ131077 LLK131077:LLV131077 LVG131077:LVR131077 MFC131077:MFN131077 MOY131077:MPJ131077 MYU131077:MZF131077 NIQ131077:NJB131077 NSM131077:NSX131077 OCI131077:OCT131077 OME131077:OMP131077 OWA131077:OWL131077 PFW131077:PGH131077 PPS131077:PQD131077 PZO131077:PZZ131077 QJK131077:QJV131077 QTG131077:QTR131077 RDC131077:RDN131077 RMY131077:RNJ131077 RWU131077:RXF131077 SGQ131077:SHB131077 SQM131077:SQX131077 TAI131077:TAT131077 TKE131077:TKP131077 TUA131077:TUL131077 UDW131077:UEH131077 UNS131077:UOD131077 UXO131077:UXZ131077 VHK131077:VHV131077 VRG131077:VRR131077 WBC131077:WBN131077 WKY131077:WLJ131077 WUU131077:WVF131077 II196613:IT196613 SE196613:SP196613 ACA196613:ACL196613 ALW196613:AMH196613 AVS196613:AWD196613 BFO196613:BFZ196613 BPK196613:BPV196613 BZG196613:BZR196613 CJC196613:CJN196613 CSY196613:CTJ196613 DCU196613:DDF196613 DMQ196613:DNB196613 DWM196613:DWX196613 EGI196613:EGT196613 EQE196613:EQP196613 FAA196613:FAL196613 FJW196613:FKH196613 FTS196613:FUD196613 GDO196613:GDZ196613 GNK196613:GNV196613 GXG196613:GXR196613 HHC196613:HHN196613 HQY196613:HRJ196613 IAU196613:IBF196613 IKQ196613:ILB196613 IUM196613:IUX196613 JEI196613:JET196613 JOE196613:JOP196613 JYA196613:JYL196613 KHW196613:KIH196613 KRS196613:KSD196613 LBO196613:LBZ196613 LLK196613:LLV196613 LVG196613:LVR196613 MFC196613:MFN196613 MOY196613:MPJ196613 MYU196613:MZF196613 NIQ196613:NJB196613 NSM196613:NSX196613 OCI196613:OCT196613 OME196613:OMP196613 OWA196613:OWL196613 PFW196613:PGH196613 PPS196613:PQD196613 PZO196613:PZZ196613 QJK196613:QJV196613 QTG196613:QTR196613 RDC196613:RDN196613 RMY196613:RNJ196613 RWU196613:RXF196613 SGQ196613:SHB196613 SQM196613:SQX196613 TAI196613:TAT196613 TKE196613:TKP196613 TUA196613:TUL196613 UDW196613:UEH196613 UNS196613:UOD196613 UXO196613:UXZ196613 VHK196613:VHV196613 VRG196613:VRR196613 WBC196613:WBN196613 WKY196613:WLJ196613 WUU196613:WVF196613 II262149:IT262149 SE262149:SP262149 ACA262149:ACL262149 ALW262149:AMH262149 AVS262149:AWD262149 BFO262149:BFZ262149 BPK262149:BPV262149 BZG262149:BZR262149 CJC262149:CJN262149 CSY262149:CTJ262149 DCU262149:DDF262149 DMQ262149:DNB262149 DWM262149:DWX262149 EGI262149:EGT262149 EQE262149:EQP262149 FAA262149:FAL262149 FJW262149:FKH262149 FTS262149:FUD262149 GDO262149:GDZ262149 GNK262149:GNV262149 GXG262149:GXR262149 HHC262149:HHN262149 HQY262149:HRJ262149 IAU262149:IBF262149 IKQ262149:ILB262149 IUM262149:IUX262149 JEI262149:JET262149 JOE262149:JOP262149 JYA262149:JYL262149 KHW262149:KIH262149 KRS262149:KSD262149 LBO262149:LBZ262149 LLK262149:LLV262149 LVG262149:LVR262149 MFC262149:MFN262149 MOY262149:MPJ262149 MYU262149:MZF262149 NIQ262149:NJB262149 NSM262149:NSX262149 OCI262149:OCT262149 OME262149:OMP262149 OWA262149:OWL262149 PFW262149:PGH262149 PPS262149:PQD262149 PZO262149:PZZ262149 QJK262149:QJV262149 QTG262149:QTR262149 RDC262149:RDN262149 RMY262149:RNJ262149 RWU262149:RXF262149 SGQ262149:SHB262149 SQM262149:SQX262149 TAI262149:TAT262149 TKE262149:TKP262149 TUA262149:TUL262149 UDW262149:UEH262149 UNS262149:UOD262149 UXO262149:UXZ262149 VHK262149:VHV262149 VRG262149:VRR262149 WBC262149:WBN262149 WKY262149:WLJ262149 WUU262149:WVF262149 II327685:IT327685 SE327685:SP327685 ACA327685:ACL327685 ALW327685:AMH327685 AVS327685:AWD327685 BFO327685:BFZ327685 BPK327685:BPV327685 BZG327685:BZR327685 CJC327685:CJN327685 CSY327685:CTJ327685 DCU327685:DDF327685 DMQ327685:DNB327685 DWM327685:DWX327685 EGI327685:EGT327685 EQE327685:EQP327685 FAA327685:FAL327685 FJW327685:FKH327685 FTS327685:FUD327685 GDO327685:GDZ327685 GNK327685:GNV327685 GXG327685:GXR327685 HHC327685:HHN327685 HQY327685:HRJ327685 IAU327685:IBF327685 IKQ327685:ILB327685 IUM327685:IUX327685 JEI327685:JET327685 JOE327685:JOP327685 JYA327685:JYL327685 KHW327685:KIH327685 KRS327685:KSD327685 LBO327685:LBZ327685 LLK327685:LLV327685 LVG327685:LVR327685 MFC327685:MFN327685 MOY327685:MPJ327685 MYU327685:MZF327685 NIQ327685:NJB327685 NSM327685:NSX327685 OCI327685:OCT327685 OME327685:OMP327685 OWA327685:OWL327685 PFW327685:PGH327685 PPS327685:PQD327685 PZO327685:PZZ327685 QJK327685:QJV327685 QTG327685:QTR327685 RDC327685:RDN327685 RMY327685:RNJ327685 RWU327685:RXF327685 SGQ327685:SHB327685 SQM327685:SQX327685 TAI327685:TAT327685 TKE327685:TKP327685 TUA327685:TUL327685 UDW327685:UEH327685 UNS327685:UOD327685 UXO327685:UXZ327685 VHK327685:VHV327685 VRG327685:VRR327685 WBC327685:WBN327685 WKY327685:WLJ327685 WUU327685:WVF327685 II393221:IT393221 SE393221:SP393221 ACA393221:ACL393221 ALW393221:AMH393221 AVS393221:AWD393221 BFO393221:BFZ393221 BPK393221:BPV393221 BZG393221:BZR393221 CJC393221:CJN393221 CSY393221:CTJ393221 DCU393221:DDF393221 DMQ393221:DNB393221 DWM393221:DWX393221 EGI393221:EGT393221 EQE393221:EQP393221 FAA393221:FAL393221 FJW393221:FKH393221 FTS393221:FUD393221 GDO393221:GDZ393221 GNK393221:GNV393221 GXG393221:GXR393221 HHC393221:HHN393221 HQY393221:HRJ393221 IAU393221:IBF393221 IKQ393221:ILB393221 IUM393221:IUX393221 JEI393221:JET393221 JOE393221:JOP393221 JYA393221:JYL393221 KHW393221:KIH393221 KRS393221:KSD393221 LBO393221:LBZ393221 LLK393221:LLV393221 LVG393221:LVR393221 MFC393221:MFN393221 MOY393221:MPJ393221 MYU393221:MZF393221 NIQ393221:NJB393221 NSM393221:NSX393221 OCI393221:OCT393221 OME393221:OMP393221 OWA393221:OWL393221 PFW393221:PGH393221 PPS393221:PQD393221 PZO393221:PZZ393221 QJK393221:QJV393221 QTG393221:QTR393221 RDC393221:RDN393221 RMY393221:RNJ393221 RWU393221:RXF393221 SGQ393221:SHB393221 SQM393221:SQX393221 TAI393221:TAT393221 TKE393221:TKP393221 TUA393221:TUL393221 UDW393221:UEH393221 UNS393221:UOD393221 UXO393221:UXZ393221 VHK393221:VHV393221 VRG393221:VRR393221 WBC393221:WBN393221 WKY393221:WLJ393221 WUU393221:WVF393221 II458757:IT458757 SE458757:SP458757 ACA458757:ACL458757 ALW458757:AMH458757 AVS458757:AWD458757 BFO458757:BFZ458757 BPK458757:BPV458757 BZG458757:BZR458757 CJC458757:CJN458757 CSY458757:CTJ458757 DCU458757:DDF458757 DMQ458757:DNB458757 DWM458757:DWX458757 EGI458757:EGT458757 EQE458757:EQP458757 FAA458757:FAL458757 FJW458757:FKH458757 FTS458757:FUD458757 GDO458757:GDZ458757 GNK458757:GNV458757 GXG458757:GXR458757 HHC458757:HHN458757 HQY458757:HRJ458757 IAU458757:IBF458757 IKQ458757:ILB458757 IUM458757:IUX458757 JEI458757:JET458757 JOE458757:JOP458757 JYA458757:JYL458757 KHW458757:KIH458757 KRS458757:KSD458757 LBO458757:LBZ458757 LLK458757:LLV458757 LVG458757:LVR458757 MFC458757:MFN458757 MOY458757:MPJ458757 MYU458757:MZF458757 NIQ458757:NJB458757 NSM458757:NSX458757 OCI458757:OCT458757 OME458757:OMP458757 OWA458757:OWL458757 PFW458757:PGH458757 PPS458757:PQD458757 PZO458757:PZZ458757 QJK458757:QJV458757 QTG458757:QTR458757 RDC458757:RDN458757 RMY458757:RNJ458757 RWU458757:RXF458757 SGQ458757:SHB458757 SQM458757:SQX458757 TAI458757:TAT458757 TKE458757:TKP458757 TUA458757:TUL458757 UDW458757:UEH458757 UNS458757:UOD458757 UXO458757:UXZ458757 VHK458757:VHV458757 VRG458757:VRR458757 WBC458757:WBN458757 WKY458757:WLJ458757 WUU458757:WVF458757 II524293:IT524293 SE524293:SP524293 ACA524293:ACL524293 ALW524293:AMH524293 AVS524293:AWD524293 BFO524293:BFZ524293 BPK524293:BPV524293 BZG524293:BZR524293 CJC524293:CJN524293 CSY524293:CTJ524293 DCU524293:DDF524293 DMQ524293:DNB524293 DWM524293:DWX524293 EGI524293:EGT524293 EQE524293:EQP524293 FAA524293:FAL524293 FJW524293:FKH524293 FTS524293:FUD524293 GDO524293:GDZ524293 GNK524293:GNV524293 GXG524293:GXR524293 HHC524293:HHN524293 HQY524293:HRJ524293 IAU524293:IBF524293 IKQ524293:ILB524293 IUM524293:IUX524293 JEI524293:JET524293 JOE524293:JOP524293 JYA524293:JYL524293 KHW524293:KIH524293 KRS524293:KSD524293 LBO524293:LBZ524293 LLK524293:LLV524293 LVG524293:LVR524293 MFC524293:MFN524293 MOY524293:MPJ524293 MYU524293:MZF524293 NIQ524293:NJB524293 NSM524293:NSX524293 OCI524293:OCT524293 OME524293:OMP524293 OWA524293:OWL524293 PFW524293:PGH524293 PPS524293:PQD524293 PZO524293:PZZ524293 QJK524293:QJV524293 QTG524293:QTR524293 RDC524293:RDN524293 RMY524293:RNJ524293 RWU524293:RXF524293 SGQ524293:SHB524293 SQM524293:SQX524293 TAI524293:TAT524293 TKE524293:TKP524293 TUA524293:TUL524293 UDW524293:UEH524293 UNS524293:UOD524293 UXO524293:UXZ524293 VHK524293:VHV524293 VRG524293:VRR524293 WBC524293:WBN524293 WKY524293:WLJ524293 WUU524293:WVF524293 II589829:IT589829 SE589829:SP589829 ACA589829:ACL589829 ALW589829:AMH589829 AVS589829:AWD589829 BFO589829:BFZ589829 BPK589829:BPV589829 BZG589829:BZR589829 CJC589829:CJN589829 CSY589829:CTJ589829 DCU589829:DDF589829 DMQ589829:DNB589829 DWM589829:DWX589829 EGI589829:EGT589829 EQE589829:EQP589829 FAA589829:FAL589829 FJW589829:FKH589829 FTS589829:FUD589829 GDO589829:GDZ589829 GNK589829:GNV589829 GXG589829:GXR589829 HHC589829:HHN589829 HQY589829:HRJ589829 IAU589829:IBF589829 IKQ589829:ILB589829 IUM589829:IUX589829 JEI589829:JET589829 JOE589829:JOP589829 JYA589829:JYL589829 KHW589829:KIH589829 KRS589829:KSD589829 LBO589829:LBZ589829 LLK589829:LLV589829 LVG589829:LVR589829 MFC589829:MFN589829 MOY589829:MPJ589829 MYU589829:MZF589829 NIQ589829:NJB589829 NSM589829:NSX589829 OCI589829:OCT589829 OME589829:OMP589829 OWA589829:OWL589829 PFW589829:PGH589829 PPS589829:PQD589829 PZO589829:PZZ589829 QJK589829:QJV589829 QTG589829:QTR589829 RDC589829:RDN589829 RMY589829:RNJ589829 RWU589829:RXF589829 SGQ589829:SHB589829 SQM589829:SQX589829 TAI589829:TAT589829 TKE589829:TKP589829 TUA589829:TUL589829 UDW589829:UEH589829 UNS589829:UOD589829 UXO589829:UXZ589829 VHK589829:VHV589829 VRG589829:VRR589829 WBC589829:WBN589829 WKY589829:WLJ589829 WUU589829:WVF589829 II655365:IT655365 SE655365:SP655365 ACA655365:ACL655365 ALW655365:AMH655365 AVS655365:AWD655365 BFO655365:BFZ655365 BPK655365:BPV655365 BZG655365:BZR655365 CJC655365:CJN655365 CSY655365:CTJ655365 DCU655365:DDF655365 DMQ655365:DNB655365 DWM655365:DWX655365 EGI655365:EGT655365 EQE655365:EQP655365 FAA655365:FAL655365 FJW655365:FKH655365 FTS655365:FUD655365 GDO655365:GDZ655365 GNK655365:GNV655365 GXG655365:GXR655365 HHC655365:HHN655365 HQY655365:HRJ655365 IAU655365:IBF655365 IKQ655365:ILB655365 IUM655365:IUX655365 JEI655365:JET655365 JOE655365:JOP655365 JYA655365:JYL655365 KHW655365:KIH655365 KRS655365:KSD655365 LBO655365:LBZ655365 LLK655365:LLV655365 LVG655365:LVR655365 MFC655365:MFN655365 MOY655365:MPJ655365 MYU655365:MZF655365 NIQ655365:NJB655365 NSM655365:NSX655365 OCI655365:OCT655365 OME655365:OMP655365 OWA655365:OWL655365 PFW655365:PGH655365 PPS655365:PQD655365 PZO655365:PZZ655365 QJK655365:QJV655365 QTG655365:QTR655365 RDC655365:RDN655365 RMY655365:RNJ655365 RWU655365:RXF655365 SGQ655365:SHB655365 SQM655365:SQX655365 TAI655365:TAT655365 TKE655365:TKP655365 TUA655365:TUL655365 UDW655365:UEH655365 UNS655365:UOD655365 UXO655365:UXZ655365 VHK655365:VHV655365 VRG655365:VRR655365 WBC655365:WBN655365 WKY655365:WLJ655365 WUU655365:WVF655365 II720901:IT720901 SE720901:SP720901 ACA720901:ACL720901 ALW720901:AMH720901 AVS720901:AWD720901 BFO720901:BFZ720901 BPK720901:BPV720901 BZG720901:BZR720901 CJC720901:CJN720901 CSY720901:CTJ720901 DCU720901:DDF720901 DMQ720901:DNB720901 DWM720901:DWX720901 EGI720901:EGT720901 EQE720901:EQP720901 FAA720901:FAL720901 FJW720901:FKH720901 FTS720901:FUD720901 GDO720901:GDZ720901 GNK720901:GNV720901 GXG720901:GXR720901 HHC720901:HHN720901 HQY720901:HRJ720901 IAU720901:IBF720901 IKQ720901:ILB720901 IUM720901:IUX720901 JEI720901:JET720901 JOE720901:JOP720901 JYA720901:JYL720901 KHW720901:KIH720901 KRS720901:KSD720901 LBO720901:LBZ720901 LLK720901:LLV720901 LVG720901:LVR720901 MFC720901:MFN720901 MOY720901:MPJ720901 MYU720901:MZF720901 NIQ720901:NJB720901 NSM720901:NSX720901 OCI720901:OCT720901 OME720901:OMP720901 OWA720901:OWL720901 PFW720901:PGH720901 PPS720901:PQD720901 PZO720901:PZZ720901 QJK720901:QJV720901 QTG720901:QTR720901 RDC720901:RDN720901 RMY720901:RNJ720901 RWU720901:RXF720901 SGQ720901:SHB720901 SQM720901:SQX720901 TAI720901:TAT720901 TKE720901:TKP720901 TUA720901:TUL720901 UDW720901:UEH720901 UNS720901:UOD720901 UXO720901:UXZ720901 VHK720901:VHV720901 VRG720901:VRR720901 WBC720901:WBN720901 WKY720901:WLJ720901 WUU720901:WVF720901 II786437:IT786437 SE786437:SP786437 ACA786437:ACL786437 ALW786437:AMH786437 AVS786437:AWD786437 BFO786437:BFZ786437 BPK786437:BPV786437 BZG786437:BZR786437 CJC786437:CJN786437 CSY786437:CTJ786437 DCU786437:DDF786437 DMQ786437:DNB786437 DWM786437:DWX786437 EGI786437:EGT786437 EQE786437:EQP786437 FAA786437:FAL786437 FJW786437:FKH786437 FTS786437:FUD786437 GDO786437:GDZ786437 GNK786437:GNV786437 GXG786437:GXR786437 HHC786437:HHN786437 HQY786437:HRJ786437 IAU786437:IBF786437 IKQ786437:ILB786437 IUM786437:IUX786437 JEI786437:JET786437 JOE786437:JOP786437 JYA786437:JYL786437 KHW786437:KIH786437 KRS786437:KSD786437 LBO786437:LBZ786437 LLK786437:LLV786437 LVG786437:LVR786437 MFC786437:MFN786437 MOY786437:MPJ786437 MYU786437:MZF786437 NIQ786437:NJB786437 NSM786437:NSX786437 OCI786437:OCT786437 OME786437:OMP786437 OWA786437:OWL786437 PFW786437:PGH786437 PPS786437:PQD786437 PZO786437:PZZ786437 QJK786437:QJV786437 QTG786437:QTR786437 RDC786437:RDN786437 RMY786437:RNJ786437 RWU786437:RXF786437 SGQ786437:SHB786437 SQM786437:SQX786437 TAI786437:TAT786437 TKE786437:TKP786437 TUA786437:TUL786437 UDW786437:UEH786437 UNS786437:UOD786437 UXO786437:UXZ786437 VHK786437:VHV786437 VRG786437:VRR786437 WBC786437:WBN786437 WKY786437:WLJ786437 WUU786437:WVF786437 II851973:IT851973 SE851973:SP851973 ACA851973:ACL851973 ALW851973:AMH851973 AVS851973:AWD851973 BFO851973:BFZ851973 BPK851973:BPV851973 BZG851973:BZR851973 CJC851973:CJN851973 CSY851973:CTJ851973 DCU851973:DDF851973 DMQ851973:DNB851973 DWM851973:DWX851973 EGI851973:EGT851973 EQE851973:EQP851973 FAA851973:FAL851973 FJW851973:FKH851973 FTS851973:FUD851973 GDO851973:GDZ851973 GNK851973:GNV851973 GXG851973:GXR851973 HHC851973:HHN851973 HQY851973:HRJ851973 IAU851973:IBF851973 IKQ851973:ILB851973 IUM851973:IUX851973 JEI851973:JET851973 JOE851973:JOP851973 JYA851973:JYL851973 KHW851973:KIH851973 KRS851973:KSD851973 LBO851973:LBZ851973 LLK851973:LLV851973 LVG851973:LVR851973 MFC851973:MFN851973 MOY851973:MPJ851973 MYU851973:MZF851973 NIQ851973:NJB851973 NSM851973:NSX851973 OCI851973:OCT851973 OME851973:OMP851973 OWA851973:OWL851973 PFW851973:PGH851973 PPS851973:PQD851973 PZO851973:PZZ851973 QJK851973:QJV851973 QTG851973:QTR851973 RDC851973:RDN851973 RMY851973:RNJ851973 RWU851973:RXF851973 SGQ851973:SHB851973 SQM851973:SQX851973 TAI851973:TAT851973 TKE851973:TKP851973 TUA851973:TUL851973 UDW851973:UEH851973 UNS851973:UOD851973 UXO851973:UXZ851973 VHK851973:VHV851973 VRG851973:VRR851973 WBC851973:WBN851973 WKY851973:WLJ851973 WUU851973:WVF851973 II917509:IT917509 SE917509:SP917509 ACA917509:ACL917509 ALW917509:AMH917509 AVS917509:AWD917509 BFO917509:BFZ917509 BPK917509:BPV917509 BZG917509:BZR917509 CJC917509:CJN917509 CSY917509:CTJ917509 DCU917509:DDF917509 DMQ917509:DNB917509 DWM917509:DWX917509 EGI917509:EGT917509 EQE917509:EQP917509 FAA917509:FAL917509 FJW917509:FKH917509 FTS917509:FUD917509 GDO917509:GDZ917509 GNK917509:GNV917509 GXG917509:GXR917509 HHC917509:HHN917509 HQY917509:HRJ917509 IAU917509:IBF917509 IKQ917509:ILB917509 IUM917509:IUX917509 JEI917509:JET917509 JOE917509:JOP917509 JYA917509:JYL917509 KHW917509:KIH917509 KRS917509:KSD917509 LBO917509:LBZ917509 LLK917509:LLV917509 LVG917509:LVR917509 MFC917509:MFN917509 MOY917509:MPJ917509 MYU917509:MZF917509 NIQ917509:NJB917509 NSM917509:NSX917509 OCI917509:OCT917509 OME917509:OMP917509 OWA917509:OWL917509 PFW917509:PGH917509 PPS917509:PQD917509 PZO917509:PZZ917509 QJK917509:QJV917509 QTG917509:QTR917509 RDC917509:RDN917509 RMY917509:RNJ917509 RWU917509:RXF917509 SGQ917509:SHB917509 SQM917509:SQX917509 TAI917509:TAT917509 TKE917509:TKP917509 TUA917509:TUL917509 UDW917509:UEH917509 UNS917509:UOD917509 UXO917509:UXZ917509 VHK917509:VHV917509 VRG917509:VRR917509 WBC917509:WBN917509 WKY917509:WLJ917509 WUU917509:WVF917509 II983045:IT983045 SE983045:SP983045 ACA983045:ACL983045 ALW983045:AMH983045 AVS983045:AWD983045 BFO983045:BFZ983045 BPK983045:BPV983045 BZG983045:BZR983045 CJC983045:CJN983045 CSY983045:CTJ983045 DCU983045:DDF983045 DMQ983045:DNB983045 DWM983045:DWX983045 EGI983045:EGT983045 EQE983045:EQP983045 FAA983045:FAL983045 FJW983045:FKH983045 FTS983045:FUD983045 GDO983045:GDZ983045 GNK983045:GNV983045 GXG983045:GXR983045 HHC983045:HHN983045 HQY983045:HRJ983045 IAU983045:IBF983045 IKQ983045:ILB983045 IUM983045:IUX983045 JEI983045:JET983045 JOE983045:JOP983045 JYA983045:JYL983045 KHW983045:KIH983045 KRS983045:KSD983045 LBO983045:LBZ983045 LLK983045:LLV983045 LVG983045:LVR983045 MFC983045:MFN983045 MOY983045:MPJ983045 MYU983045:MZF983045 NIQ983045:NJB983045 NSM983045:NSX983045 OCI983045:OCT983045 OME983045:OMP983045 OWA983045:OWL983045 PFW983045:PGH983045 PPS983045:PQD983045 PZO983045:PZZ983045 QJK983045:QJV983045 QTG983045:QTR983045 RDC983045:RDN983045 RMY983045:RNJ983045 RWU983045:RXF983045 SGQ983045:SHB983045 SQM983045:SQX983045 TAI983045:TAT983045 TKE983045:TKP983045 TUA983045:TUL983045 UDW983045:UEH983045 UNS983045:UOD983045 UXO983045:UXZ983045 VHK983045:VHV983045 VRG983045:VRR983045 WBC983045:WBN983045 WKY983045:WLJ983045 WUU983045:WVF983045 IV65549:JG65549 SR65549:TC65549 ACN65549:ACY65549 AMJ65549:AMU65549 AWF65549:AWQ65549 BGB65549:BGM65549 BPX65549:BQI65549 BZT65549:CAE65549 CJP65549:CKA65549 CTL65549:CTW65549 DDH65549:DDS65549 DND65549:DNO65549 DWZ65549:DXK65549 EGV65549:EHG65549 EQR65549:ERC65549 FAN65549:FAY65549 FKJ65549:FKU65549 FUF65549:FUQ65549 GEB65549:GEM65549 GNX65549:GOI65549 GXT65549:GYE65549 HHP65549:HIA65549 HRL65549:HRW65549 IBH65549:IBS65549 ILD65549:ILO65549 IUZ65549:IVK65549 JEV65549:JFG65549 JOR65549:JPC65549 JYN65549:JYY65549 KIJ65549:KIU65549 KSF65549:KSQ65549 LCB65549:LCM65549 LLX65549:LMI65549 LVT65549:LWE65549 MFP65549:MGA65549 MPL65549:MPW65549 MZH65549:MZS65549 NJD65549:NJO65549 NSZ65549:NTK65549 OCV65549:ODG65549 OMR65549:ONC65549 OWN65549:OWY65549 PGJ65549:PGU65549 PQF65549:PQQ65549 QAB65549:QAM65549 QJX65549:QKI65549 QTT65549:QUE65549 RDP65549:REA65549 RNL65549:RNW65549 RXH65549:RXS65549 SHD65549:SHO65549 SQZ65549:SRK65549 TAV65549:TBG65549 TKR65549:TLC65549 TUN65549:TUY65549 UEJ65549:UEU65549 UOF65549:UOQ65549 UYB65549:UYM65549 VHX65549:VII65549 VRT65549:VSE65549 WBP65549:WCA65549 WLL65549:WLW65549 WVH65549:WVS65549 IV131085:JG131085 SR131085:TC131085 ACN131085:ACY131085 AMJ131085:AMU131085 AWF131085:AWQ131085 BGB131085:BGM131085 BPX131085:BQI131085 BZT131085:CAE131085 CJP131085:CKA131085 CTL131085:CTW131085 DDH131085:DDS131085 DND131085:DNO131085 DWZ131085:DXK131085 EGV131085:EHG131085 EQR131085:ERC131085 FAN131085:FAY131085 FKJ131085:FKU131085 FUF131085:FUQ131085 GEB131085:GEM131085 GNX131085:GOI131085 GXT131085:GYE131085 HHP131085:HIA131085 HRL131085:HRW131085 IBH131085:IBS131085 ILD131085:ILO131085 IUZ131085:IVK131085 JEV131085:JFG131085 JOR131085:JPC131085 JYN131085:JYY131085 KIJ131085:KIU131085 KSF131085:KSQ131085 LCB131085:LCM131085 LLX131085:LMI131085 LVT131085:LWE131085 MFP131085:MGA131085 MPL131085:MPW131085 MZH131085:MZS131085 NJD131085:NJO131085 NSZ131085:NTK131085 OCV131085:ODG131085 OMR131085:ONC131085 OWN131085:OWY131085 PGJ131085:PGU131085 PQF131085:PQQ131085 QAB131085:QAM131085 QJX131085:QKI131085 QTT131085:QUE131085 RDP131085:REA131085 RNL131085:RNW131085 RXH131085:RXS131085 SHD131085:SHO131085 SQZ131085:SRK131085 TAV131085:TBG131085 TKR131085:TLC131085 TUN131085:TUY131085 UEJ131085:UEU131085 UOF131085:UOQ131085 UYB131085:UYM131085 VHX131085:VII131085 VRT131085:VSE131085 WBP131085:WCA131085 WLL131085:WLW131085 WVH131085:WVS131085 IV196621:JG196621 SR196621:TC196621 ACN196621:ACY196621 AMJ196621:AMU196621 AWF196621:AWQ196621 BGB196621:BGM196621 BPX196621:BQI196621 BZT196621:CAE196621 CJP196621:CKA196621 CTL196621:CTW196621 DDH196621:DDS196621 DND196621:DNO196621 DWZ196621:DXK196621 EGV196621:EHG196621 EQR196621:ERC196621 FAN196621:FAY196621 FKJ196621:FKU196621 FUF196621:FUQ196621 GEB196621:GEM196621 GNX196621:GOI196621 GXT196621:GYE196621 HHP196621:HIA196621 HRL196621:HRW196621 IBH196621:IBS196621 ILD196621:ILO196621 IUZ196621:IVK196621 JEV196621:JFG196621 JOR196621:JPC196621 JYN196621:JYY196621 KIJ196621:KIU196621 KSF196621:KSQ196621 LCB196621:LCM196621 LLX196621:LMI196621 LVT196621:LWE196621 MFP196621:MGA196621 MPL196621:MPW196621 MZH196621:MZS196621 NJD196621:NJO196621 NSZ196621:NTK196621 OCV196621:ODG196621 OMR196621:ONC196621 OWN196621:OWY196621 PGJ196621:PGU196621 PQF196621:PQQ196621 QAB196621:QAM196621 QJX196621:QKI196621 QTT196621:QUE196621 RDP196621:REA196621 RNL196621:RNW196621 RXH196621:RXS196621 SHD196621:SHO196621 SQZ196621:SRK196621 TAV196621:TBG196621 TKR196621:TLC196621 TUN196621:TUY196621 UEJ196621:UEU196621 UOF196621:UOQ196621 UYB196621:UYM196621 VHX196621:VII196621 VRT196621:VSE196621 WBP196621:WCA196621 WLL196621:WLW196621 WVH196621:WVS196621 IV262157:JG262157 SR262157:TC262157 ACN262157:ACY262157 AMJ262157:AMU262157 AWF262157:AWQ262157 BGB262157:BGM262157 BPX262157:BQI262157 BZT262157:CAE262157 CJP262157:CKA262157 CTL262157:CTW262157 DDH262157:DDS262157 DND262157:DNO262157 DWZ262157:DXK262157 EGV262157:EHG262157 EQR262157:ERC262157 FAN262157:FAY262157 FKJ262157:FKU262157 FUF262157:FUQ262157 GEB262157:GEM262157 GNX262157:GOI262157 GXT262157:GYE262157 HHP262157:HIA262157 HRL262157:HRW262157 IBH262157:IBS262157 ILD262157:ILO262157 IUZ262157:IVK262157 JEV262157:JFG262157 JOR262157:JPC262157 JYN262157:JYY262157 KIJ262157:KIU262157 KSF262157:KSQ262157 LCB262157:LCM262157 LLX262157:LMI262157 LVT262157:LWE262157 MFP262157:MGA262157 MPL262157:MPW262157 MZH262157:MZS262157 NJD262157:NJO262157 NSZ262157:NTK262157 OCV262157:ODG262157 OMR262157:ONC262157 OWN262157:OWY262157 PGJ262157:PGU262157 PQF262157:PQQ262157 QAB262157:QAM262157 QJX262157:QKI262157 QTT262157:QUE262157 RDP262157:REA262157 RNL262157:RNW262157 RXH262157:RXS262157 SHD262157:SHO262157 SQZ262157:SRK262157 TAV262157:TBG262157 TKR262157:TLC262157 TUN262157:TUY262157 UEJ262157:UEU262157 UOF262157:UOQ262157 UYB262157:UYM262157 VHX262157:VII262157 VRT262157:VSE262157 WBP262157:WCA262157 WLL262157:WLW262157 WVH262157:WVS262157 IV327693:JG327693 SR327693:TC327693 ACN327693:ACY327693 AMJ327693:AMU327693 AWF327693:AWQ327693 BGB327693:BGM327693 BPX327693:BQI327693 BZT327693:CAE327693 CJP327693:CKA327693 CTL327693:CTW327693 DDH327693:DDS327693 DND327693:DNO327693 DWZ327693:DXK327693 EGV327693:EHG327693 EQR327693:ERC327693 FAN327693:FAY327693 FKJ327693:FKU327693 FUF327693:FUQ327693 GEB327693:GEM327693 GNX327693:GOI327693 GXT327693:GYE327693 HHP327693:HIA327693 HRL327693:HRW327693 IBH327693:IBS327693 ILD327693:ILO327693 IUZ327693:IVK327693 JEV327693:JFG327693 JOR327693:JPC327693 JYN327693:JYY327693 KIJ327693:KIU327693 KSF327693:KSQ327693 LCB327693:LCM327693 LLX327693:LMI327693 LVT327693:LWE327693 MFP327693:MGA327693 MPL327693:MPW327693 MZH327693:MZS327693 NJD327693:NJO327693 NSZ327693:NTK327693 OCV327693:ODG327693 OMR327693:ONC327693 OWN327693:OWY327693 PGJ327693:PGU327693 PQF327693:PQQ327693 QAB327693:QAM327693 QJX327693:QKI327693 QTT327693:QUE327693 RDP327693:REA327693 RNL327693:RNW327693 RXH327693:RXS327693 SHD327693:SHO327693 SQZ327693:SRK327693 TAV327693:TBG327693 TKR327693:TLC327693 TUN327693:TUY327693 UEJ327693:UEU327693 UOF327693:UOQ327693 UYB327693:UYM327693 VHX327693:VII327693 VRT327693:VSE327693 WBP327693:WCA327693 WLL327693:WLW327693 WVH327693:WVS327693 IV393229:JG393229 SR393229:TC393229 ACN393229:ACY393229 AMJ393229:AMU393229 AWF393229:AWQ393229 BGB393229:BGM393229 BPX393229:BQI393229 BZT393229:CAE393229 CJP393229:CKA393229 CTL393229:CTW393229 DDH393229:DDS393229 DND393229:DNO393229 DWZ393229:DXK393229 EGV393229:EHG393229 EQR393229:ERC393229 FAN393229:FAY393229 FKJ393229:FKU393229 FUF393229:FUQ393229 GEB393229:GEM393229 GNX393229:GOI393229 GXT393229:GYE393229 HHP393229:HIA393229 HRL393229:HRW393229 IBH393229:IBS393229 ILD393229:ILO393229 IUZ393229:IVK393229 JEV393229:JFG393229 JOR393229:JPC393229 JYN393229:JYY393229 KIJ393229:KIU393229 KSF393229:KSQ393229 LCB393229:LCM393229 LLX393229:LMI393229 LVT393229:LWE393229 MFP393229:MGA393229 MPL393229:MPW393229 MZH393229:MZS393229 NJD393229:NJO393229 NSZ393229:NTK393229 OCV393229:ODG393229 OMR393229:ONC393229 OWN393229:OWY393229 PGJ393229:PGU393229 PQF393229:PQQ393229 QAB393229:QAM393229 QJX393229:QKI393229 QTT393229:QUE393229 RDP393229:REA393229 RNL393229:RNW393229 RXH393229:RXS393229 SHD393229:SHO393229 SQZ393229:SRK393229 TAV393229:TBG393229 TKR393229:TLC393229 TUN393229:TUY393229 UEJ393229:UEU393229 UOF393229:UOQ393229 UYB393229:UYM393229 VHX393229:VII393229 VRT393229:VSE393229 WBP393229:WCA393229 WLL393229:WLW393229 WVH393229:WVS393229 IV458765:JG458765 SR458765:TC458765 ACN458765:ACY458765 AMJ458765:AMU458765 AWF458765:AWQ458765 BGB458765:BGM458765 BPX458765:BQI458765 BZT458765:CAE458765 CJP458765:CKA458765 CTL458765:CTW458765 DDH458765:DDS458765 DND458765:DNO458765 DWZ458765:DXK458765 EGV458765:EHG458765 EQR458765:ERC458765 FAN458765:FAY458765 FKJ458765:FKU458765 FUF458765:FUQ458765 GEB458765:GEM458765 GNX458765:GOI458765 GXT458765:GYE458765 HHP458765:HIA458765 HRL458765:HRW458765 IBH458765:IBS458765 ILD458765:ILO458765 IUZ458765:IVK458765 JEV458765:JFG458765 JOR458765:JPC458765 JYN458765:JYY458765 KIJ458765:KIU458765 KSF458765:KSQ458765 LCB458765:LCM458765 LLX458765:LMI458765 LVT458765:LWE458765 MFP458765:MGA458765 MPL458765:MPW458765 MZH458765:MZS458765 NJD458765:NJO458765 NSZ458765:NTK458765 OCV458765:ODG458765 OMR458765:ONC458765 OWN458765:OWY458765 PGJ458765:PGU458765 PQF458765:PQQ458765 QAB458765:QAM458765 QJX458765:QKI458765 QTT458765:QUE458765 RDP458765:REA458765 RNL458765:RNW458765 RXH458765:RXS458765 SHD458765:SHO458765 SQZ458765:SRK458765 TAV458765:TBG458765 TKR458765:TLC458765 TUN458765:TUY458765 UEJ458765:UEU458765 UOF458765:UOQ458765 UYB458765:UYM458765 VHX458765:VII458765 VRT458765:VSE458765 WBP458765:WCA458765 WLL458765:WLW458765 WVH458765:WVS458765 IV524301:JG524301 SR524301:TC524301 ACN524301:ACY524301 AMJ524301:AMU524301 AWF524301:AWQ524301 BGB524301:BGM524301 BPX524301:BQI524301 BZT524301:CAE524301 CJP524301:CKA524301 CTL524301:CTW524301 DDH524301:DDS524301 DND524301:DNO524301 DWZ524301:DXK524301 EGV524301:EHG524301 EQR524301:ERC524301 FAN524301:FAY524301 FKJ524301:FKU524301 FUF524301:FUQ524301 GEB524301:GEM524301 GNX524301:GOI524301 GXT524301:GYE524301 HHP524301:HIA524301 HRL524301:HRW524301 IBH524301:IBS524301 ILD524301:ILO524301 IUZ524301:IVK524301 JEV524301:JFG524301 JOR524301:JPC524301 JYN524301:JYY524301 KIJ524301:KIU524301 KSF524301:KSQ524301 LCB524301:LCM524301 LLX524301:LMI524301 LVT524301:LWE524301 MFP524301:MGA524301 MPL524301:MPW524301 MZH524301:MZS524301 NJD524301:NJO524301 NSZ524301:NTK524301 OCV524301:ODG524301 OMR524301:ONC524301 OWN524301:OWY524301 PGJ524301:PGU524301 PQF524301:PQQ524301 QAB524301:QAM524301 QJX524301:QKI524301 QTT524301:QUE524301 RDP524301:REA524301 RNL524301:RNW524301 RXH524301:RXS524301 SHD524301:SHO524301 SQZ524301:SRK524301 TAV524301:TBG524301 TKR524301:TLC524301 TUN524301:TUY524301 UEJ524301:UEU524301 UOF524301:UOQ524301 UYB524301:UYM524301 VHX524301:VII524301 VRT524301:VSE524301 WBP524301:WCA524301 WLL524301:WLW524301 WVH524301:WVS524301 IV589837:JG589837 SR589837:TC589837 ACN589837:ACY589837 AMJ589837:AMU589837 AWF589837:AWQ589837 BGB589837:BGM589837 BPX589837:BQI589837 BZT589837:CAE589837 CJP589837:CKA589837 CTL589837:CTW589837 DDH589837:DDS589837 DND589837:DNO589837 DWZ589837:DXK589837 EGV589837:EHG589837 EQR589837:ERC589837 FAN589837:FAY589837 FKJ589837:FKU589837 FUF589837:FUQ589837 GEB589837:GEM589837 GNX589837:GOI589837 GXT589837:GYE589837 HHP589837:HIA589837 HRL589837:HRW589837 IBH589837:IBS589837 ILD589837:ILO589837 IUZ589837:IVK589837 JEV589837:JFG589837 JOR589837:JPC589837 JYN589837:JYY589837 KIJ589837:KIU589837 KSF589837:KSQ589837 LCB589837:LCM589837 LLX589837:LMI589837 LVT589837:LWE589837 MFP589837:MGA589837 MPL589837:MPW589837 MZH589837:MZS589837 NJD589837:NJO589837 NSZ589837:NTK589837 OCV589837:ODG589837 OMR589837:ONC589837 OWN589837:OWY589837 PGJ589837:PGU589837 PQF589837:PQQ589837 QAB589837:QAM589837 QJX589837:QKI589837 QTT589837:QUE589837 RDP589837:REA589837 RNL589837:RNW589837 RXH589837:RXS589837 SHD589837:SHO589837 SQZ589837:SRK589837 TAV589837:TBG589837 TKR589837:TLC589837 TUN589837:TUY589837 UEJ589837:UEU589837 UOF589837:UOQ589837 UYB589837:UYM589837 VHX589837:VII589837 VRT589837:VSE589837 WBP589837:WCA589837 WLL589837:WLW589837 WVH589837:WVS589837 IV655373:JG655373 SR655373:TC655373 ACN655373:ACY655373 AMJ655373:AMU655373 AWF655373:AWQ655373 BGB655373:BGM655373 BPX655373:BQI655373 BZT655373:CAE655373 CJP655373:CKA655373 CTL655373:CTW655373 DDH655373:DDS655373 DND655373:DNO655373 DWZ655373:DXK655373 EGV655373:EHG655373 EQR655373:ERC655373 FAN655373:FAY655373 FKJ655373:FKU655373 FUF655373:FUQ655373 GEB655373:GEM655373 GNX655373:GOI655373 GXT655373:GYE655373 HHP655373:HIA655373 HRL655373:HRW655373 IBH655373:IBS655373 ILD655373:ILO655373 IUZ655373:IVK655373 JEV655373:JFG655373 JOR655373:JPC655373 JYN655373:JYY655373 KIJ655373:KIU655373 KSF655373:KSQ655373 LCB655373:LCM655373 LLX655373:LMI655373 LVT655373:LWE655373 MFP655373:MGA655373 MPL655373:MPW655373 MZH655373:MZS655373 NJD655373:NJO655373 NSZ655373:NTK655373 OCV655373:ODG655373 OMR655373:ONC655373 OWN655373:OWY655373 PGJ655373:PGU655373 PQF655373:PQQ655373 QAB655373:QAM655373 QJX655373:QKI655373 QTT655373:QUE655373 RDP655373:REA655373 RNL655373:RNW655373 RXH655373:RXS655373 SHD655373:SHO655373 SQZ655373:SRK655373 TAV655373:TBG655373 TKR655373:TLC655373 TUN655373:TUY655373 UEJ655373:UEU655373 UOF655373:UOQ655373 UYB655373:UYM655373 VHX655373:VII655373 VRT655373:VSE655373 WBP655373:WCA655373 WLL655373:WLW655373 WVH655373:WVS655373 IV720909:JG720909 SR720909:TC720909 ACN720909:ACY720909 AMJ720909:AMU720909 AWF720909:AWQ720909 BGB720909:BGM720909 BPX720909:BQI720909 BZT720909:CAE720909 CJP720909:CKA720909 CTL720909:CTW720909 DDH720909:DDS720909 DND720909:DNO720909 DWZ720909:DXK720909 EGV720909:EHG720909 EQR720909:ERC720909 FAN720909:FAY720909 FKJ720909:FKU720909 FUF720909:FUQ720909 GEB720909:GEM720909 GNX720909:GOI720909 GXT720909:GYE720909 HHP720909:HIA720909 HRL720909:HRW720909 IBH720909:IBS720909 ILD720909:ILO720909 IUZ720909:IVK720909 JEV720909:JFG720909 JOR720909:JPC720909 JYN720909:JYY720909 KIJ720909:KIU720909 KSF720909:KSQ720909 LCB720909:LCM720909 LLX720909:LMI720909 LVT720909:LWE720909 MFP720909:MGA720909 MPL720909:MPW720909 MZH720909:MZS720909 NJD720909:NJO720909 NSZ720909:NTK720909 OCV720909:ODG720909 OMR720909:ONC720909 OWN720909:OWY720909 PGJ720909:PGU720909 PQF720909:PQQ720909 QAB720909:QAM720909 QJX720909:QKI720909 QTT720909:QUE720909 RDP720909:REA720909 RNL720909:RNW720909 RXH720909:RXS720909 SHD720909:SHO720909 SQZ720909:SRK720909 TAV720909:TBG720909 TKR720909:TLC720909 TUN720909:TUY720909 UEJ720909:UEU720909 UOF720909:UOQ720909 UYB720909:UYM720909 VHX720909:VII720909 VRT720909:VSE720909 WBP720909:WCA720909 WLL720909:WLW720909 WVH720909:WVS720909 IV786445:JG786445 SR786445:TC786445 ACN786445:ACY786445 AMJ786445:AMU786445 AWF786445:AWQ786445 BGB786445:BGM786445 BPX786445:BQI786445 BZT786445:CAE786445 CJP786445:CKA786445 CTL786445:CTW786445 DDH786445:DDS786445 DND786445:DNO786445 DWZ786445:DXK786445 EGV786445:EHG786445 EQR786445:ERC786445 FAN786445:FAY786445 FKJ786445:FKU786445 FUF786445:FUQ786445 GEB786445:GEM786445 GNX786445:GOI786445 GXT786445:GYE786445 HHP786445:HIA786445 HRL786445:HRW786445 IBH786445:IBS786445 ILD786445:ILO786445 IUZ786445:IVK786445 JEV786445:JFG786445 JOR786445:JPC786445 JYN786445:JYY786445 KIJ786445:KIU786445 KSF786445:KSQ786445 LCB786445:LCM786445 LLX786445:LMI786445 LVT786445:LWE786445 MFP786445:MGA786445 MPL786445:MPW786445 MZH786445:MZS786445 NJD786445:NJO786445 NSZ786445:NTK786445 OCV786445:ODG786445 OMR786445:ONC786445 OWN786445:OWY786445 PGJ786445:PGU786445 PQF786445:PQQ786445 QAB786445:QAM786445 QJX786445:QKI786445 QTT786445:QUE786445 RDP786445:REA786445 RNL786445:RNW786445 RXH786445:RXS786445 SHD786445:SHO786445 SQZ786445:SRK786445 TAV786445:TBG786445 TKR786445:TLC786445 TUN786445:TUY786445 UEJ786445:UEU786445 UOF786445:UOQ786445 UYB786445:UYM786445 VHX786445:VII786445 VRT786445:VSE786445 WBP786445:WCA786445 WLL786445:WLW786445 WVH786445:WVS786445 IV851981:JG851981 SR851981:TC851981 ACN851981:ACY851981 AMJ851981:AMU851981 AWF851981:AWQ851981 BGB851981:BGM851981 BPX851981:BQI851981 BZT851981:CAE851981 CJP851981:CKA851981 CTL851981:CTW851981 DDH851981:DDS851981 DND851981:DNO851981 DWZ851981:DXK851981 EGV851981:EHG851981 EQR851981:ERC851981 FAN851981:FAY851981 FKJ851981:FKU851981 FUF851981:FUQ851981 GEB851981:GEM851981 GNX851981:GOI851981 GXT851981:GYE851981 HHP851981:HIA851981 HRL851981:HRW851981 IBH851981:IBS851981 ILD851981:ILO851981 IUZ851981:IVK851981 JEV851981:JFG851981 JOR851981:JPC851981 JYN851981:JYY851981 KIJ851981:KIU851981 KSF851981:KSQ851981 LCB851981:LCM851981 LLX851981:LMI851981 LVT851981:LWE851981 MFP851981:MGA851981 MPL851981:MPW851981 MZH851981:MZS851981 NJD851981:NJO851981 NSZ851981:NTK851981 OCV851981:ODG851981 OMR851981:ONC851981 OWN851981:OWY851981 PGJ851981:PGU851981 PQF851981:PQQ851981 QAB851981:QAM851981 QJX851981:QKI851981 QTT851981:QUE851981 RDP851981:REA851981 RNL851981:RNW851981 RXH851981:RXS851981 SHD851981:SHO851981 SQZ851981:SRK851981 TAV851981:TBG851981 TKR851981:TLC851981 TUN851981:TUY851981 UEJ851981:UEU851981 UOF851981:UOQ851981 UYB851981:UYM851981 VHX851981:VII851981 VRT851981:VSE851981 WBP851981:WCA851981 WLL851981:WLW851981 WVH851981:WVS851981 IV917517:JG917517 SR917517:TC917517 ACN917517:ACY917517 AMJ917517:AMU917517 AWF917517:AWQ917517 BGB917517:BGM917517 BPX917517:BQI917517 BZT917517:CAE917517 CJP917517:CKA917517 CTL917517:CTW917517 DDH917517:DDS917517 DND917517:DNO917517 DWZ917517:DXK917517 EGV917517:EHG917517 EQR917517:ERC917517 FAN917517:FAY917517 FKJ917517:FKU917517 FUF917517:FUQ917517 GEB917517:GEM917517 GNX917517:GOI917517 GXT917517:GYE917517 HHP917517:HIA917517 HRL917517:HRW917517 IBH917517:IBS917517 ILD917517:ILO917517 IUZ917517:IVK917517 JEV917517:JFG917517 JOR917517:JPC917517 JYN917517:JYY917517 KIJ917517:KIU917517 KSF917517:KSQ917517 LCB917517:LCM917517 LLX917517:LMI917517 LVT917517:LWE917517 MFP917517:MGA917517 MPL917517:MPW917517 MZH917517:MZS917517 NJD917517:NJO917517 NSZ917517:NTK917517 OCV917517:ODG917517 OMR917517:ONC917517 OWN917517:OWY917517 PGJ917517:PGU917517 PQF917517:PQQ917517 QAB917517:QAM917517 QJX917517:QKI917517 QTT917517:QUE917517 RDP917517:REA917517 RNL917517:RNW917517 RXH917517:RXS917517 SHD917517:SHO917517 SQZ917517:SRK917517 TAV917517:TBG917517 TKR917517:TLC917517 TUN917517:TUY917517 UEJ917517:UEU917517 UOF917517:UOQ917517 UYB917517:UYM917517 VHX917517:VII917517 VRT917517:VSE917517 WBP917517:WCA917517 WLL917517:WLW917517 WVH917517:WVS917517 IV983053:JG983053 SR983053:TC983053 ACN983053:ACY983053 AMJ983053:AMU983053 AWF983053:AWQ983053 BGB983053:BGM983053 BPX983053:BQI983053 BZT983053:CAE983053 CJP983053:CKA983053 CTL983053:CTW983053 DDH983053:DDS983053 DND983053:DNO983053 DWZ983053:DXK983053 EGV983053:EHG983053 EQR983053:ERC983053 FAN983053:FAY983053 FKJ983053:FKU983053 FUF983053:FUQ983053 GEB983053:GEM983053 GNX983053:GOI983053 GXT983053:GYE983053 HHP983053:HIA983053 HRL983053:HRW983053 IBH983053:IBS983053 ILD983053:ILO983053 IUZ983053:IVK983053 JEV983053:JFG983053 JOR983053:JPC983053 JYN983053:JYY983053 KIJ983053:KIU983053 KSF983053:KSQ983053 LCB983053:LCM983053 LLX983053:LMI983053 LVT983053:LWE983053 MFP983053:MGA983053 MPL983053:MPW983053 MZH983053:MZS983053 NJD983053:NJO983053 NSZ983053:NTK983053 OCV983053:ODG983053 OMR983053:ONC983053 OWN983053:OWY983053 PGJ983053:PGU983053 PQF983053:PQQ983053 QAB983053:QAM983053 QJX983053:QKI983053 QTT983053:QUE983053 RDP983053:REA983053 RNL983053:RNW983053 RXH983053:RXS983053 SHD983053:SHO983053 SQZ983053:SRK983053 TAV983053:TBG983053 TKR983053:TLC983053 TUN983053:TUY983053 UEJ983053:UEU983053 UOF983053:UOQ983053 UYB983053:UYM983053 VHX983053:VII983053 VRT983053:VSE983053 WBP983053:WCA983053 WLL983053:WLW983053 WVH983053:WVS983053 HI65544:HT65544 RE65544:RP65544 ABA65544:ABL65544 AKW65544:ALH65544 AUS65544:AVD65544 BEO65544:BEZ65544 BOK65544:BOV65544 BYG65544:BYR65544 CIC65544:CIN65544 CRY65544:CSJ65544 DBU65544:DCF65544 DLQ65544:DMB65544 DVM65544:DVX65544 EFI65544:EFT65544 EPE65544:EPP65544 EZA65544:EZL65544 FIW65544:FJH65544 FSS65544:FTD65544 GCO65544:GCZ65544 GMK65544:GMV65544 GWG65544:GWR65544 HGC65544:HGN65544 HPY65544:HQJ65544 HZU65544:IAF65544 IJQ65544:IKB65544 ITM65544:ITX65544 JDI65544:JDT65544 JNE65544:JNP65544 JXA65544:JXL65544 KGW65544:KHH65544 KQS65544:KRD65544 LAO65544:LAZ65544 LKK65544:LKV65544 LUG65544:LUR65544 MEC65544:MEN65544 MNY65544:MOJ65544 MXU65544:MYF65544 NHQ65544:NIB65544 NRM65544:NRX65544 OBI65544:OBT65544 OLE65544:OLP65544 OVA65544:OVL65544 PEW65544:PFH65544 POS65544:PPD65544 PYO65544:PYZ65544 QIK65544:QIV65544 QSG65544:QSR65544 RCC65544:RCN65544 RLY65544:RMJ65544 RVU65544:RWF65544 SFQ65544:SGB65544 SPM65544:SPX65544 SZI65544:SZT65544 TJE65544:TJP65544 TTA65544:TTL65544 UCW65544:UDH65544 UMS65544:UND65544 UWO65544:UWZ65544 VGK65544:VGV65544 VQG65544:VQR65544 WAC65544:WAN65544 WJY65544:WKJ65544 WTU65544:WUF65544 HI131080:HT131080 RE131080:RP131080 ABA131080:ABL131080 AKW131080:ALH131080 AUS131080:AVD131080 BEO131080:BEZ131080 BOK131080:BOV131080 BYG131080:BYR131080 CIC131080:CIN131080 CRY131080:CSJ131080 DBU131080:DCF131080 DLQ131080:DMB131080 DVM131080:DVX131080 EFI131080:EFT131080 EPE131080:EPP131080 EZA131080:EZL131080 FIW131080:FJH131080 FSS131080:FTD131080 GCO131080:GCZ131080 GMK131080:GMV131080 GWG131080:GWR131080 HGC131080:HGN131080 HPY131080:HQJ131080 HZU131080:IAF131080 IJQ131080:IKB131080 ITM131080:ITX131080 JDI131080:JDT131080 JNE131080:JNP131080 JXA131080:JXL131080 KGW131080:KHH131080 KQS131080:KRD131080 LAO131080:LAZ131080 LKK131080:LKV131080 LUG131080:LUR131080 MEC131080:MEN131080 MNY131080:MOJ131080 MXU131080:MYF131080 NHQ131080:NIB131080 NRM131080:NRX131080 OBI131080:OBT131080 OLE131080:OLP131080 OVA131080:OVL131080 PEW131080:PFH131080 POS131080:PPD131080 PYO131080:PYZ131080 QIK131080:QIV131080 QSG131080:QSR131080 RCC131080:RCN131080 RLY131080:RMJ131080 RVU131080:RWF131080 SFQ131080:SGB131080 SPM131080:SPX131080 SZI131080:SZT131080 TJE131080:TJP131080 TTA131080:TTL131080 UCW131080:UDH131080 UMS131080:UND131080 UWO131080:UWZ131080 VGK131080:VGV131080 VQG131080:VQR131080 WAC131080:WAN131080 WJY131080:WKJ131080 WTU131080:WUF131080 HI196616:HT196616 RE196616:RP196616 ABA196616:ABL196616 AKW196616:ALH196616 AUS196616:AVD196616 BEO196616:BEZ196616 BOK196616:BOV196616 BYG196616:BYR196616 CIC196616:CIN196616 CRY196616:CSJ196616 DBU196616:DCF196616 DLQ196616:DMB196616 DVM196616:DVX196616 EFI196616:EFT196616 EPE196616:EPP196616 EZA196616:EZL196616 FIW196616:FJH196616 FSS196616:FTD196616 GCO196616:GCZ196616 GMK196616:GMV196616 GWG196616:GWR196616 HGC196616:HGN196616 HPY196616:HQJ196616 HZU196616:IAF196616 IJQ196616:IKB196616 ITM196616:ITX196616 JDI196616:JDT196616 JNE196616:JNP196616 JXA196616:JXL196616 KGW196616:KHH196616 KQS196616:KRD196616 LAO196616:LAZ196616 LKK196616:LKV196616 LUG196616:LUR196616 MEC196616:MEN196616 MNY196616:MOJ196616 MXU196616:MYF196616 NHQ196616:NIB196616 NRM196616:NRX196616 OBI196616:OBT196616 OLE196616:OLP196616 OVA196616:OVL196616 PEW196616:PFH196616 POS196616:PPD196616 PYO196616:PYZ196616 QIK196616:QIV196616 QSG196616:QSR196616 RCC196616:RCN196616 RLY196616:RMJ196616 RVU196616:RWF196616 SFQ196616:SGB196616 SPM196616:SPX196616 SZI196616:SZT196616 TJE196616:TJP196616 TTA196616:TTL196616 UCW196616:UDH196616 UMS196616:UND196616 UWO196616:UWZ196616 VGK196616:VGV196616 VQG196616:VQR196616 WAC196616:WAN196616 WJY196616:WKJ196616 WTU196616:WUF196616 HI262152:HT262152 RE262152:RP262152 ABA262152:ABL262152 AKW262152:ALH262152 AUS262152:AVD262152 BEO262152:BEZ262152 BOK262152:BOV262152 BYG262152:BYR262152 CIC262152:CIN262152 CRY262152:CSJ262152 DBU262152:DCF262152 DLQ262152:DMB262152 DVM262152:DVX262152 EFI262152:EFT262152 EPE262152:EPP262152 EZA262152:EZL262152 FIW262152:FJH262152 FSS262152:FTD262152 GCO262152:GCZ262152 GMK262152:GMV262152 GWG262152:GWR262152 HGC262152:HGN262152 HPY262152:HQJ262152 HZU262152:IAF262152 IJQ262152:IKB262152 ITM262152:ITX262152 JDI262152:JDT262152 JNE262152:JNP262152 JXA262152:JXL262152 KGW262152:KHH262152 KQS262152:KRD262152 LAO262152:LAZ262152 LKK262152:LKV262152 LUG262152:LUR262152 MEC262152:MEN262152 MNY262152:MOJ262152 MXU262152:MYF262152 NHQ262152:NIB262152 NRM262152:NRX262152 OBI262152:OBT262152 OLE262152:OLP262152 OVA262152:OVL262152 PEW262152:PFH262152 POS262152:PPD262152 PYO262152:PYZ262152 QIK262152:QIV262152 QSG262152:QSR262152 RCC262152:RCN262152 RLY262152:RMJ262152 RVU262152:RWF262152 SFQ262152:SGB262152 SPM262152:SPX262152 SZI262152:SZT262152 TJE262152:TJP262152 TTA262152:TTL262152 UCW262152:UDH262152 UMS262152:UND262152 UWO262152:UWZ262152 VGK262152:VGV262152 VQG262152:VQR262152 WAC262152:WAN262152 WJY262152:WKJ262152 WTU262152:WUF262152 HI327688:HT327688 RE327688:RP327688 ABA327688:ABL327688 AKW327688:ALH327688 AUS327688:AVD327688 BEO327688:BEZ327688 BOK327688:BOV327688 BYG327688:BYR327688 CIC327688:CIN327688 CRY327688:CSJ327688 DBU327688:DCF327688 DLQ327688:DMB327688 DVM327688:DVX327688 EFI327688:EFT327688 EPE327688:EPP327688 EZA327688:EZL327688 FIW327688:FJH327688 FSS327688:FTD327688 GCO327688:GCZ327688 GMK327688:GMV327688 GWG327688:GWR327688 HGC327688:HGN327688 HPY327688:HQJ327688 HZU327688:IAF327688 IJQ327688:IKB327688 ITM327688:ITX327688 JDI327688:JDT327688 JNE327688:JNP327688 JXA327688:JXL327688 KGW327688:KHH327688 KQS327688:KRD327688 LAO327688:LAZ327688 LKK327688:LKV327688 LUG327688:LUR327688 MEC327688:MEN327688 MNY327688:MOJ327688 MXU327688:MYF327688 NHQ327688:NIB327688 NRM327688:NRX327688 OBI327688:OBT327688 OLE327688:OLP327688 OVA327688:OVL327688 PEW327688:PFH327688 POS327688:PPD327688 PYO327688:PYZ327688 QIK327688:QIV327688 QSG327688:QSR327688 RCC327688:RCN327688 RLY327688:RMJ327688 RVU327688:RWF327688 SFQ327688:SGB327688 SPM327688:SPX327688 SZI327688:SZT327688 TJE327688:TJP327688 TTA327688:TTL327688 UCW327688:UDH327688 UMS327688:UND327688 UWO327688:UWZ327688 VGK327688:VGV327688 VQG327688:VQR327688 WAC327688:WAN327688 WJY327688:WKJ327688 WTU327688:WUF327688 HI393224:HT393224 RE393224:RP393224 ABA393224:ABL393224 AKW393224:ALH393224 AUS393224:AVD393224 BEO393224:BEZ393224 BOK393224:BOV393224 BYG393224:BYR393224 CIC393224:CIN393224 CRY393224:CSJ393224 DBU393224:DCF393224 DLQ393224:DMB393224 DVM393224:DVX393224 EFI393224:EFT393224 EPE393224:EPP393224 EZA393224:EZL393224 FIW393224:FJH393224 FSS393224:FTD393224 GCO393224:GCZ393224 GMK393224:GMV393224 GWG393224:GWR393224 HGC393224:HGN393224 HPY393224:HQJ393224 HZU393224:IAF393224 IJQ393224:IKB393224 ITM393224:ITX393224 JDI393224:JDT393224 JNE393224:JNP393224 JXA393224:JXL393224 KGW393224:KHH393224 KQS393224:KRD393224 LAO393224:LAZ393224 LKK393224:LKV393224 LUG393224:LUR393224 MEC393224:MEN393224 MNY393224:MOJ393224 MXU393224:MYF393224 NHQ393224:NIB393224 NRM393224:NRX393224 OBI393224:OBT393224 OLE393224:OLP393224 OVA393224:OVL393224 PEW393224:PFH393224 POS393224:PPD393224 PYO393224:PYZ393224 QIK393224:QIV393224 QSG393224:QSR393224 RCC393224:RCN393224 RLY393224:RMJ393224 RVU393224:RWF393224 SFQ393224:SGB393224 SPM393224:SPX393224 SZI393224:SZT393224 TJE393224:TJP393224 TTA393224:TTL393224 UCW393224:UDH393224 UMS393224:UND393224 UWO393224:UWZ393224 VGK393224:VGV393224 VQG393224:VQR393224 WAC393224:WAN393224 WJY393224:WKJ393224 WTU393224:WUF393224 HI458760:HT458760 RE458760:RP458760 ABA458760:ABL458760 AKW458760:ALH458760 AUS458760:AVD458760 BEO458760:BEZ458760 BOK458760:BOV458760 BYG458760:BYR458760 CIC458760:CIN458760 CRY458760:CSJ458760 DBU458760:DCF458760 DLQ458760:DMB458760 DVM458760:DVX458760 EFI458760:EFT458760 EPE458760:EPP458760 EZA458760:EZL458760 FIW458760:FJH458760 FSS458760:FTD458760 GCO458760:GCZ458760 GMK458760:GMV458760 GWG458760:GWR458760 HGC458760:HGN458760 HPY458760:HQJ458760 HZU458760:IAF458760 IJQ458760:IKB458760 ITM458760:ITX458760 JDI458760:JDT458760 JNE458760:JNP458760 JXA458760:JXL458760 KGW458760:KHH458760 KQS458760:KRD458760 LAO458760:LAZ458760 LKK458760:LKV458760 LUG458760:LUR458760 MEC458760:MEN458760 MNY458760:MOJ458760 MXU458760:MYF458760 NHQ458760:NIB458760 NRM458760:NRX458760 OBI458760:OBT458760 OLE458760:OLP458760 OVA458760:OVL458760 PEW458760:PFH458760 POS458760:PPD458760 PYO458760:PYZ458760 QIK458760:QIV458760 QSG458760:QSR458760 RCC458760:RCN458760 RLY458760:RMJ458760 RVU458760:RWF458760 SFQ458760:SGB458760 SPM458760:SPX458760 SZI458760:SZT458760 TJE458760:TJP458760 TTA458760:TTL458760 UCW458760:UDH458760 UMS458760:UND458760 UWO458760:UWZ458760 VGK458760:VGV458760 VQG458760:VQR458760 WAC458760:WAN458760 WJY458760:WKJ458760 WTU458760:WUF458760 HI524296:HT524296 RE524296:RP524296 ABA524296:ABL524296 AKW524296:ALH524296 AUS524296:AVD524296 BEO524296:BEZ524296 BOK524296:BOV524296 BYG524296:BYR524296 CIC524296:CIN524296 CRY524296:CSJ524296 DBU524296:DCF524296 DLQ524296:DMB524296 DVM524296:DVX524296 EFI524296:EFT524296 EPE524296:EPP524296 EZA524296:EZL524296 FIW524296:FJH524296 FSS524296:FTD524296 GCO524296:GCZ524296 GMK524296:GMV524296 GWG524296:GWR524296 HGC524296:HGN524296 HPY524296:HQJ524296 HZU524296:IAF524296 IJQ524296:IKB524296 ITM524296:ITX524296 JDI524296:JDT524296 JNE524296:JNP524296 JXA524296:JXL524296 KGW524296:KHH524296 KQS524296:KRD524296 LAO524296:LAZ524296 LKK524296:LKV524296 LUG524296:LUR524296 MEC524296:MEN524296 MNY524296:MOJ524296 MXU524296:MYF524296 NHQ524296:NIB524296 NRM524296:NRX524296 OBI524296:OBT524296 OLE524296:OLP524296 OVA524296:OVL524296 PEW524296:PFH524296 POS524296:PPD524296 PYO524296:PYZ524296 QIK524296:QIV524296 QSG524296:QSR524296 RCC524296:RCN524296 RLY524296:RMJ524296 RVU524296:RWF524296 SFQ524296:SGB524296 SPM524296:SPX524296 SZI524296:SZT524296 TJE524296:TJP524296 TTA524296:TTL524296 UCW524296:UDH524296 UMS524296:UND524296 UWO524296:UWZ524296 VGK524296:VGV524296 VQG524296:VQR524296 WAC524296:WAN524296 WJY524296:WKJ524296 WTU524296:WUF524296 HI589832:HT589832 RE589832:RP589832 ABA589832:ABL589832 AKW589832:ALH589832 AUS589832:AVD589832 BEO589832:BEZ589832 BOK589832:BOV589832 BYG589832:BYR589832 CIC589832:CIN589832 CRY589832:CSJ589832 DBU589832:DCF589832 DLQ589832:DMB589832 DVM589832:DVX589832 EFI589832:EFT589832 EPE589832:EPP589832 EZA589832:EZL589832 FIW589832:FJH589832 FSS589832:FTD589832 GCO589832:GCZ589832 GMK589832:GMV589832 GWG589832:GWR589832 HGC589832:HGN589832 HPY589832:HQJ589832 HZU589832:IAF589832 IJQ589832:IKB589832 ITM589832:ITX589832 JDI589832:JDT589832 JNE589832:JNP589832 JXA589832:JXL589832 KGW589832:KHH589832 KQS589832:KRD589832 LAO589832:LAZ589832 LKK589832:LKV589832 LUG589832:LUR589832 MEC589832:MEN589832 MNY589832:MOJ589832 MXU589832:MYF589832 NHQ589832:NIB589832 NRM589832:NRX589832 OBI589832:OBT589832 OLE589832:OLP589832 OVA589832:OVL589832 PEW589832:PFH589832 POS589832:PPD589832 PYO589832:PYZ589832 QIK589832:QIV589832 QSG589832:QSR589832 RCC589832:RCN589832 RLY589832:RMJ589832 RVU589832:RWF589832 SFQ589832:SGB589832 SPM589832:SPX589832 SZI589832:SZT589832 TJE589832:TJP589832 TTA589832:TTL589832 UCW589832:UDH589832 UMS589832:UND589832 UWO589832:UWZ589832 VGK589832:VGV589832 VQG589832:VQR589832 WAC589832:WAN589832 WJY589832:WKJ589832 WTU589832:WUF589832 HI655368:HT655368 RE655368:RP655368 ABA655368:ABL655368 AKW655368:ALH655368 AUS655368:AVD655368 BEO655368:BEZ655368 BOK655368:BOV655368 BYG655368:BYR655368 CIC655368:CIN655368 CRY655368:CSJ655368 DBU655368:DCF655368 DLQ655368:DMB655368 DVM655368:DVX655368 EFI655368:EFT655368 EPE655368:EPP655368 EZA655368:EZL655368 FIW655368:FJH655368 FSS655368:FTD655368 GCO655368:GCZ655368 GMK655368:GMV655368 GWG655368:GWR655368 HGC655368:HGN655368 HPY655368:HQJ655368 HZU655368:IAF655368 IJQ655368:IKB655368 ITM655368:ITX655368 JDI655368:JDT655368 JNE655368:JNP655368 JXA655368:JXL655368 KGW655368:KHH655368 KQS655368:KRD655368 LAO655368:LAZ655368 LKK655368:LKV655368 LUG655368:LUR655368 MEC655368:MEN655368 MNY655368:MOJ655368 MXU655368:MYF655368 NHQ655368:NIB655368 NRM655368:NRX655368 OBI655368:OBT655368 OLE655368:OLP655368 OVA655368:OVL655368 PEW655368:PFH655368 POS655368:PPD655368 PYO655368:PYZ655368 QIK655368:QIV655368 QSG655368:QSR655368 RCC655368:RCN655368 RLY655368:RMJ655368 RVU655368:RWF655368 SFQ655368:SGB655368 SPM655368:SPX655368 SZI655368:SZT655368 TJE655368:TJP655368 TTA655368:TTL655368 UCW655368:UDH655368 UMS655368:UND655368 UWO655368:UWZ655368 VGK655368:VGV655368 VQG655368:VQR655368 WAC655368:WAN655368 WJY655368:WKJ655368 WTU655368:WUF655368 HI720904:HT720904 RE720904:RP720904 ABA720904:ABL720904 AKW720904:ALH720904 AUS720904:AVD720904 BEO720904:BEZ720904 BOK720904:BOV720904 BYG720904:BYR720904 CIC720904:CIN720904 CRY720904:CSJ720904 DBU720904:DCF720904 DLQ720904:DMB720904 DVM720904:DVX720904 EFI720904:EFT720904 EPE720904:EPP720904 EZA720904:EZL720904 FIW720904:FJH720904 FSS720904:FTD720904 GCO720904:GCZ720904 GMK720904:GMV720904 GWG720904:GWR720904 HGC720904:HGN720904 HPY720904:HQJ720904 HZU720904:IAF720904 IJQ720904:IKB720904 ITM720904:ITX720904 JDI720904:JDT720904 JNE720904:JNP720904 JXA720904:JXL720904 KGW720904:KHH720904 KQS720904:KRD720904 LAO720904:LAZ720904 LKK720904:LKV720904 LUG720904:LUR720904 MEC720904:MEN720904 MNY720904:MOJ720904 MXU720904:MYF720904 NHQ720904:NIB720904 NRM720904:NRX720904 OBI720904:OBT720904 OLE720904:OLP720904 OVA720904:OVL720904 PEW720904:PFH720904 POS720904:PPD720904 PYO720904:PYZ720904 QIK720904:QIV720904 QSG720904:QSR720904 RCC720904:RCN720904 RLY720904:RMJ720904 RVU720904:RWF720904 SFQ720904:SGB720904 SPM720904:SPX720904 SZI720904:SZT720904 TJE720904:TJP720904 TTA720904:TTL720904 UCW720904:UDH720904 UMS720904:UND720904 UWO720904:UWZ720904 VGK720904:VGV720904 VQG720904:VQR720904 WAC720904:WAN720904 WJY720904:WKJ720904 WTU720904:WUF720904 HI786440:HT786440 RE786440:RP786440 ABA786440:ABL786440 AKW786440:ALH786440 AUS786440:AVD786440 BEO786440:BEZ786440 BOK786440:BOV786440 BYG786440:BYR786440 CIC786440:CIN786440 CRY786440:CSJ786440 DBU786440:DCF786440 DLQ786440:DMB786440 DVM786440:DVX786440 EFI786440:EFT786440 EPE786440:EPP786440 EZA786440:EZL786440 FIW786440:FJH786440 FSS786440:FTD786440 GCO786440:GCZ786440 GMK786440:GMV786440 GWG786440:GWR786440 HGC786440:HGN786440 HPY786440:HQJ786440 HZU786440:IAF786440 IJQ786440:IKB786440 ITM786440:ITX786440 JDI786440:JDT786440 JNE786440:JNP786440 JXA786440:JXL786440 KGW786440:KHH786440 KQS786440:KRD786440 LAO786440:LAZ786440 LKK786440:LKV786440 LUG786440:LUR786440 MEC786440:MEN786440 MNY786440:MOJ786440 MXU786440:MYF786440 NHQ786440:NIB786440 NRM786440:NRX786440 OBI786440:OBT786440 OLE786440:OLP786440 OVA786440:OVL786440 PEW786440:PFH786440 POS786440:PPD786440 PYO786440:PYZ786440 QIK786440:QIV786440 QSG786440:QSR786440 RCC786440:RCN786440 RLY786440:RMJ786440 RVU786440:RWF786440 SFQ786440:SGB786440 SPM786440:SPX786440 SZI786440:SZT786440 TJE786440:TJP786440 TTA786440:TTL786440 UCW786440:UDH786440 UMS786440:UND786440 UWO786440:UWZ786440 VGK786440:VGV786440 VQG786440:VQR786440 WAC786440:WAN786440 WJY786440:WKJ786440 WTU786440:WUF786440 HI851976:HT851976 RE851976:RP851976 ABA851976:ABL851976 AKW851976:ALH851976 AUS851976:AVD851976 BEO851976:BEZ851976 BOK851976:BOV851976 BYG851976:BYR851976 CIC851976:CIN851976 CRY851976:CSJ851976 DBU851976:DCF851976 DLQ851976:DMB851976 DVM851976:DVX851976 EFI851976:EFT851976 EPE851976:EPP851976 EZA851976:EZL851976 FIW851976:FJH851976 FSS851976:FTD851976 GCO851976:GCZ851976 GMK851976:GMV851976 GWG851976:GWR851976 HGC851976:HGN851976 HPY851976:HQJ851976 HZU851976:IAF851976 IJQ851976:IKB851976 ITM851976:ITX851976 JDI851976:JDT851976 JNE851976:JNP851976 JXA851976:JXL851976 KGW851976:KHH851976 KQS851976:KRD851976 LAO851976:LAZ851976 LKK851976:LKV851976 LUG851976:LUR851976 MEC851976:MEN851976 MNY851976:MOJ851976 MXU851976:MYF851976 NHQ851976:NIB851976 NRM851976:NRX851976 OBI851976:OBT851976 OLE851976:OLP851976 OVA851976:OVL851976 PEW851976:PFH851976 POS851976:PPD851976 PYO851976:PYZ851976 QIK851976:QIV851976 QSG851976:QSR851976 RCC851976:RCN851976 RLY851976:RMJ851976 RVU851976:RWF851976 SFQ851976:SGB851976 SPM851976:SPX851976 SZI851976:SZT851976 TJE851976:TJP851976 TTA851976:TTL851976 UCW851976:UDH851976 UMS851976:UND851976 UWO851976:UWZ851976 VGK851976:VGV851976 VQG851976:VQR851976 WAC851976:WAN851976 WJY851976:WKJ851976 WTU851976:WUF851976 HI917512:HT917512 RE917512:RP917512 ABA917512:ABL917512 AKW917512:ALH917512 AUS917512:AVD917512 BEO917512:BEZ917512 BOK917512:BOV917512 BYG917512:BYR917512 CIC917512:CIN917512 CRY917512:CSJ917512 DBU917512:DCF917512 DLQ917512:DMB917512 DVM917512:DVX917512 EFI917512:EFT917512 EPE917512:EPP917512 EZA917512:EZL917512 FIW917512:FJH917512 FSS917512:FTD917512 GCO917512:GCZ917512 GMK917512:GMV917512 GWG917512:GWR917512 HGC917512:HGN917512 HPY917512:HQJ917512 HZU917512:IAF917512 IJQ917512:IKB917512 ITM917512:ITX917512 JDI917512:JDT917512 JNE917512:JNP917512 JXA917512:JXL917512 KGW917512:KHH917512 KQS917512:KRD917512 LAO917512:LAZ917512 LKK917512:LKV917512 LUG917512:LUR917512 MEC917512:MEN917512 MNY917512:MOJ917512 MXU917512:MYF917512 NHQ917512:NIB917512 NRM917512:NRX917512 OBI917512:OBT917512 OLE917512:OLP917512 OVA917512:OVL917512 PEW917512:PFH917512 POS917512:PPD917512 PYO917512:PYZ917512 QIK917512:QIV917512 QSG917512:QSR917512 RCC917512:RCN917512 RLY917512:RMJ917512 RVU917512:RWF917512 SFQ917512:SGB917512 SPM917512:SPX917512 SZI917512:SZT917512 TJE917512:TJP917512 TTA917512:TTL917512 UCW917512:UDH917512 UMS917512:UND917512 UWO917512:UWZ917512 VGK917512:VGV917512 VQG917512:VQR917512 WAC917512:WAN917512 WJY917512:WKJ917512 WTU917512:WUF917512 HI983048:HT983048 RE983048:RP983048 ABA983048:ABL983048 AKW983048:ALH983048 AUS983048:AVD983048 BEO983048:BEZ983048 BOK983048:BOV983048 BYG983048:BYR983048 CIC983048:CIN983048 CRY983048:CSJ983048 DBU983048:DCF983048 DLQ983048:DMB983048 DVM983048:DVX983048 EFI983048:EFT983048 EPE983048:EPP983048 EZA983048:EZL983048 FIW983048:FJH983048 FSS983048:FTD983048 GCO983048:GCZ983048 GMK983048:GMV983048 GWG983048:GWR983048 HGC983048:HGN983048 HPY983048:HQJ983048 HZU983048:IAF983048 IJQ983048:IKB983048 ITM983048:ITX983048 JDI983048:JDT983048 JNE983048:JNP983048 JXA983048:JXL983048 KGW983048:KHH983048 KQS983048:KRD983048 LAO983048:LAZ983048 LKK983048:LKV983048 LUG983048:LUR983048 MEC983048:MEN983048 MNY983048:MOJ983048 MXU983048:MYF983048 NHQ983048:NIB983048 NRM983048:NRX983048 OBI983048:OBT983048 OLE983048:OLP983048 OVA983048:OVL983048 PEW983048:PFH983048 POS983048:PPD983048 PYO983048:PYZ983048 QIK983048:QIV983048 QSG983048:QSR983048 RCC983048:RCN983048 RLY983048:RMJ983048 RVU983048:RWF983048 SFQ983048:SGB983048 SPM983048:SPX983048 SZI983048:SZT983048 TJE983048:TJP983048 TTA983048:TTL983048 UCW983048:UDH983048 UMS983048:UND983048 UWO983048:UWZ983048 VGK983048:VGV983048 VQG983048:VQR983048 WAC983048:WAN983048 WJY983048:WKJ983048 WTU983048:WUF983048 HI65548:HT65548 RE65548:RP65548 ABA65548:ABL65548 AKW65548:ALH65548 AUS65548:AVD65548 BEO65548:BEZ65548 BOK65548:BOV65548 BYG65548:BYR65548 CIC65548:CIN65548 CRY65548:CSJ65548 DBU65548:DCF65548 DLQ65548:DMB65548 DVM65548:DVX65548 EFI65548:EFT65548 EPE65548:EPP65548 EZA65548:EZL65548 FIW65548:FJH65548 FSS65548:FTD65548 GCO65548:GCZ65548 GMK65548:GMV65548 GWG65548:GWR65548 HGC65548:HGN65548 HPY65548:HQJ65548 HZU65548:IAF65548 IJQ65548:IKB65548 ITM65548:ITX65548 JDI65548:JDT65548 JNE65548:JNP65548 JXA65548:JXL65548 KGW65548:KHH65548 KQS65548:KRD65548 LAO65548:LAZ65548 LKK65548:LKV65548 LUG65548:LUR65548 MEC65548:MEN65548 MNY65548:MOJ65548 MXU65548:MYF65548 NHQ65548:NIB65548 NRM65548:NRX65548 OBI65548:OBT65548 OLE65548:OLP65548 OVA65548:OVL65548 PEW65548:PFH65548 POS65548:PPD65548 PYO65548:PYZ65548 QIK65548:QIV65548 QSG65548:QSR65548 RCC65548:RCN65548 RLY65548:RMJ65548 RVU65548:RWF65548 SFQ65548:SGB65548 SPM65548:SPX65548 SZI65548:SZT65548 TJE65548:TJP65548 TTA65548:TTL65548 UCW65548:UDH65548 UMS65548:UND65548 UWO65548:UWZ65548 VGK65548:VGV65548 VQG65548:VQR65548 WAC65548:WAN65548 WJY65548:WKJ65548 WTU65548:WUF65548 HI131084:HT131084 RE131084:RP131084 ABA131084:ABL131084 AKW131084:ALH131084 AUS131084:AVD131084 BEO131084:BEZ131084 BOK131084:BOV131084 BYG131084:BYR131084 CIC131084:CIN131084 CRY131084:CSJ131084 DBU131084:DCF131084 DLQ131084:DMB131084 DVM131084:DVX131084 EFI131084:EFT131084 EPE131084:EPP131084 EZA131084:EZL131084 FIW131084:FJH131084 FSS131084:FTD131084 GCO131084:GCZ131084 GMK131084:GMV131084 GWG131084:GWR131084 HGC131084:HGN131084 HPY131084:HQJ131084 HZU131084:IAF131084 IJQ131084:IKB131084 ITM131084:ITX131084 JDI131084:JDT131084 JNE131084:JNP131084 JXA131084:JXL131084 KGW131084:KHH131084 KQS131084:KRD131084 LAO131084:LAZ131084 LKK131084:LKV131084 LUG131084:LUR131084 MEC131084:MEN131084 MNY131084:MOJ131084 MXU131084:MYF131084 NHQ131084:NIB131084 NRM131084:NRX131084 OBI131084:OBT131084 OLE131084:OLP131084 OVA131084:OVL131084 PEW131084:PFH131084 POS131084:PPD131084 PYO131084:PYZ131084 QIK131084:QIV131084 QSG131084:QSR131084 RCC131084:RCN131084 RLY131084:RMJ131084 RVU131084:RWF131084 SFQ131084:SGB131084 SPM131084:SPX131084 SZI131084:SZT131084 TJE131084:TJP131084 TTA131084:TTL131084 UCW131084:UDH131084 UMS131084:UND131084 UWO131084:UWZ131084 VGK131084:VGV131084 VQG131084:VQR131084 WAC131084:WAN131084 WJY131084:WKJ131084 WTU131084:WUF131084 HI196620:HT196620 RE196620:RP196620 ABA196620:ABL196620 AKW196620:ALH196620 AUS196620:AVD196620 BEO196620:BEZ196620 BOK196620:BOV196620 BYG196620:BYR196620 CIC196620:CIN196620 CRY196620:CSJ196620 DBU196620:DCF196620 DLQ196620:DMB196620 DVM196620:DVX196620 EFI196620:EFT196620 EPE196620:EPP196620 EZA196620:EZL196620 FIW196620:FJH196620 FSS196620:FTD196620 GCO196620:GCZ196620 GMK196620:GMV196620 GWG196620:GWR196620 HGC196620:HGN196620 HPY196620:HQJ196620 HZU196620:IAF196620 IJQ196620:IKB196620 ITM196620:ITX196620 JDI196620:JDT196620 JNE196620:JNP196620 JXA196620:JXL196620 KGW196620:KHH196620 KQS196620:KRD196620 LAO196620:LAZ196620 LKK196620:LKV196620 LUG196620:LUR196620 MEC196620:MEN196620 MNY196620:MOJ196620 MXU196620:MYF196620 NHQ196620:NIB196620 NRM196620:NRX196620 OBI196620:OBT196620 OLE196620:OLP196620 OVA196620:OVL196620 PEW196620:PFH196620 POS196620:PPD196620 PYO196620:PYZ196620 QIK196620:QIV196620 QSG196620:QSR196620 RCC196620:RCN196620 RLY196620:RMJ196620 RVU196620:RWF196620 SFQ196620:SGB196620 SPM196620:SPX196620 SZI196620:SZT196620 TJE196620:TJP196620 TTA196620:TTL196620 UCW196620:UDH196620 UMS196620:UND196620 UWO196620:UWZ196620 VGK196620:VGV196620 VQG196620:VQR196620 WAC196620:WAN196620 WJY196620:WKJ196620 WTU196620:WUF196620 HI262156:HT262156 RE262156:RP262156 ABA262156:ABL262156 AKW262156:ALH262156 AUS262156:AVD262156 BEO262156:BEZ262156 BOK262156:BOV262156 BYG262156:BYR262156 CIC262156:CIN262156 CRY262156:CSJ262156 DBU262156:DCF262156 DLQ262156:DMB262156 DVM262156:DVX262156 EFI262156:EFT262156 EPE262156:EPP262156 EZA262156:EZL262156 FIW262156:FJH262156 FSS262156:FTD262156 GCO262156:GCZ262156 GMK262156:GMV262156 GWG262156:GWR262156 HGC262156:HGN262156 HPY262156:HQJ262156 HZU262156:IAF262156 IJQ262156:IKB262156 ITM262156:ITX262156 JDI262156:JDT262156 JNE262156:JNP262156 JXA262156:JXL262156 KGW262156:KHH262156 KQS262156:KRD262156 LAO262156:LAZ262156 LKK262156:LKV262156 LUG262156:LUR262156 MEC262156:MEN262156 MNY262156:MOJ262156 MXU262156:MYF262156 NHQ262156:NIB262156 NRM262156:NRX262156 OBI262156:OBT262156 OLE262156:OLP262156 OVA262156:OVL262156 PEW262156:PFH262156 POS262156:PPD262156 PYO262156:PYZ262156 QIK262156:QIV262156 QSG262156:QSR262156 RCC262156:RCN262156 RLY262156:RMJ262156 RVU262156:RWF262156 SFQ262156:SGB262156 SPM262156:SPX262156 SZI262156:SZT262156 TJE262156:TJP262156 TTA262156:TTL262156 UCW262156:UDH262156 UMS262156:UND262156 UWO262156:UWZ262156 VGK262156:VGV262156 VQG262156:VQR262156 WAC262156:WAN262156 WJY262156:WKJ262156 WTU262156:WUF262156 HI327692:HT327692 RE327692:RP327692 ABA327692:ABL327692 AKW327692:ALH327692 AUS327692:AVD327692 BEO327692:BEZ327692 BOK327692:BOV327692 BYG327692:BYR327692 CIC327692:CIN327692 CRY327692:CSJ327692 DBU327692:DCF327692 DLQ327692:DMB327692 DVM327692:DVX327692 EFI327692:EFT327692 EPE327692:EPP327692 EZA327692:EZL327692 FIW327692:FJH327692 FSS327692:FTD327692 GCO327692:GCZ327692 GMK327692:GMV327692 GWG327692:GWR327692 HGC327692:HGN327692 HPY327692:HQJ327692 HZU327692:IAF327692 IJQ327692:IKB327692 ITM327692:ITX327692 JDI327692:JDT327692 JNE327692:JNP327692 JXA327692:JXL327692 KGW327692:KHH327692 KQS327692:KRD327692 LAO327692:LAZ327692 LKK327692:LKV327692 LUG327692:LUR327692 MEC327692:MEN327692 MNY327692:MOJ327692 MXU327692:MYF327692 NHQ327692:NIB327692 NRM327692:NRX327692 OBI327692:OBT327692 OLE327692:OLP327692 OVA327692:OVL327692 PEW327692:PFH327692 POS327692:PPD327692 PYO327692:PYZ327692 QIK327692:QIV327692 QSG327692:QSR327692 RCC327692:RCN327692 RLY327692:RMJ327692 RVU327692:RWF327692 SFQ327692:SGB327692 SPM327692:SPX327692 SZI327692:SZT327692 TJE327692:TJP327692 TTA327692:TTL327692 UCW327692:UDH327692 UMS327692:UND327692 UWO327692:UWZ327692 VGK327692:VGV327692 VQG327692:VQR327692 WAC327692:WAN327692 WJY327692:WKJ327692 WTU327692:WUF327692 HI393228:HT393228 RE393228:RP393228 ABA393228:ABL393228 AKW393228:ALH393228 AUS393228:AVD393228 BEO393228:BEZ393228 BOK393228:BOV393228 BYG393228:BYR393228 CIC393228:CIN393228 CRY393228:CSJ393228 DBU393228:DCF393228 DLQ393228:DMB393228 DVM393228:DVX393228 EFI393228:EFT393228 EPE393228:EPP393228 EZA393228:EZL393228 FIW393228:FJH393228 FSS393228:FTD393228 GCO393228:GCZ393228 GMK393228:GMV393228 GWG393228:GWR393228 HGC393228:HGN393228 HPY393228:HQJ393228 HZU393228:IAF393228 IJQ393228:IKB393228 ITM393228:ITX393228 JDI393228:JDT393228 JNE393228:JNP393228 JXA393228:JXL393228 KGW393228:KHH393228 KQS393228:KRD393228 LAO393228:LAZ393228 LKK393228:LKV393228 LUG393228:LUR393228 MEC393228:MEN393228 MNY393228:MOJ393228 MXU393228:MYF393228 NHQ393228:NIB393228 NRM393228:NRX393228 OBI393228:OBT393228 OLE393228:OLP393228 OVA393228:OVL393228 PEW393228:PFH393228 POS393228:PPD393228 PYO393228:PYZ393228 QIK393228:QIV393228 QSG393228:QSR393228 RCC393228:RCN393228 RLY393228:RMJ393228 RVU393228:RWF393228 SFQ393228:SGB393228 SPM393228:SPX393228 SZI393228:SZT393228 TJE393228:TJP393228 TTA393228:TTL393228 UCW393228:UDH393228 UMS393228:UND393228 UWO393228:UWZ393228 VGK393228:VGV393228 VQG393228:VQR393228 WAC393228:WAN393228 WJY393228:WKJ393228 WTU393228:WUF393228 HI458764:HT458764 RE458764:RP458764 ABA458764:ABL458764 AKW458764:ALH458764 AUS458764:AVD458764 BEO458764:BEZ458764 BOK458764:BOV458764 BYG458764:BYR458764 CIC458764:CIN458764 CRY458764:CSJ458764 DBU458764:DCF458764 DLQ458764:DMB458764 DVM458764:DVX458764 EFI458764:EFT458764 EPE458764:EPP458764 EZA458764:EZL458764 FIW458764:FJH458764 FSS458764:FTD458764 GCO458764:GCZ458764 GMK458764:GMV458764 GWG458764:GWR458764 HGC458764:HGN458764 HPY458764:HQJ458764 HZU458764:IAF458764 IJQ458764:IKB458764 ITM458764:ITX458764 JDI458764:JDT458764 JNE458764:JNP458764 JXA458764:JXL458764 KGW458764:KHH458764 KQS458764:KRD458764 LAO458764:LAZ458764 LKK458764:LKV458764 LUG458764:LUR458764 MEC458764:MEN458764 MNY458764:MOJ458764 MXU458764:MYF458764 NHQ458764:NIB458764 NRM458764:NRX458764 OBI458764:OBT458764 OLE458764:OLP458764 OVA458764:OVL458764 PEW458764:PFH458764 POS458764:PPD458764 PYO458764:PYZ458764 QIK458764:QIV458764 QSG458764:QSR458764 RCC458764:RCN458764 RLY458764:RMJ458764 RVU458764:RWF458764 SFQ458764:SGB458764 SPM458764:SPX458764 SZI458764:SZT458764 TJE458764:TJP458764 TTA458764:TTL458764 UCW458764:UDH458764 UMS458764:UND458764 UWO458764:UWZ458764 VGK458764:VGV458764 VQG458764:VQR458764 WAC458764:WAN458764 WJY458764:WKJ458764 WTU458764:WUF458764 HI524300:HT524300 RE524300:RP524300 ABA524300:ABL524300 AKW524300:ALH524300 AUS524300:AVD524300 BEO524300:BEZ524300 BOK524300:BOV524300 BYG524300:BYR524300 CIC524300:CIN524300 CRY524300:CSJ524300 DBU524300:DCF524300 DLQ524300:DMB524300 DVM524300:DVX524300 EFI524300:EFT524300 EPE524300:EPP524300 EZA524300:EZL524300 FIW524300:FJH524300 FSS524300:FTD524300 GCO524300:GCZ524300 GMK524300:GMV524300 GWG524300:GWR524300 HGC524300:HGN524300 HPY524300:HQJ524300 HZU524300:IAF524300 IJQ524300:IKB524300 ITM524300:ITX524300 JDI524300:JDT524300 JNE524300:JNP524300 JXA524300:JXL524300 KGW524300:KHH524300 KQS524300:KRD524300 LAO524300:LAZ524300 LKK524300:LKV524300 LUG524300:LUR524300 MEC524300:MEN524300 MNY524300:MOJ524300 MXU524300:MYF524300 NHQ524300:NIB524300 NRM524300:NRX524300 OBI524300:OBT524300 OLE524300:OLP524300 OVA524300:OVL524300 PEW524300:PFH524300 POS524300:PPD524300 PYO524300:PYZ524300 QIK524300:QIV524300 QSG524300:QSR524300 RCC524300:RCN524300 RLY524300:RMJ524300 RVU524300:RWF524300 SFQ524300:SGB524300 SPM524300:SPX524300 SZI524300:SZT524300 TJE524300:TJP524300 TTA524300:TTL524300 UCW524300:UDH524300 UMS524300:UND524300 UWO524300:UWZ524300 VGK524300:VGV524300 VQG524300:VQR524300 WAC524300:WAN524300 WJY524300:WKJ524300 WTU524300:WUF524300 HI589836:HT589836 RE589836:RP589836 ABA589836:ABL589836 AKW589836:ALH589836 AUS589836:AVD589836 BEO589836:BEZ589836 BOK589836:BOV589836 BYG589836:BYR589836 CIC589836:CIN589836 CRY589836:CSJ589836 DBU589836:DCF589836 DLQ589836:DMB589836 DVM589836:DVX589836 EFI589836:EFT589836 EPE589836:EPP589836 EZA589836:EZL589836 FIW589836:FJH589836 FSS589836:FTD589836 GCO589836:GCZ589836 GMK589836:GMV589836 GWG589836:GWR589836 HGC589836:HGN589836 HPY589836:HQJ589836 HZU589836:IAF589836 IJQ589836:IKB589836 ITM589836:ITX589836 JDI589836:JDT589836 JNE589836:JNP589836 JXA589836:JXL589836 KGW589836:KHH589836 KQS589836:KRD589836 LAO589836:LAZ589836 LKK589836:LKV589836 LUG589836:LUR589836 MEC589836:MEN589836 MNY589836:MOJ589836 MXU589836:MYF589836 NHQ589836:NIB589836 NRM589836:NRX589836 OBI589836:OBT589836 OLE589836:OLP589836 OVA589836:OVL589836 PEW589836:PFH589836 POS589836:PPD589836 PYO589836:PYZ589836 QIK589836:QIV589836 QSG589836:QSR589836 RCC589836:RCN589836 RLY589836:RMJ589836 RVU589836:RWF589836 SFQ589836:SGB589836 SPM589836:SPX589836 SZI589836:SZT589836 TJE589836:TJP589836 TTA589836:TTL589836 UCW589836:UDH589836 UMS589836:UND589836 UWO589836:UWZ589836 VGK589836:VGV589836 VQG589836:VQR589836 WAC589836:WAN589836 WJY589836:WKJ589836 WTU589836:WUF589836 HI655372:HT655372 RE655372:RP655372 ABA655372:ABL655372 AKW655372:ALH655372 AUS655372:AVD655372 BEO655372:BEZ655372 BOK655372:BOV655372 BYG655372:BYR655372 CIC655372:CIN655372 CRY655372:CSJ655372 DBU655372:DCF655372 DLQ655372:DMB655372 DVM655372:DVX655372 EFI655372:EFT655372 EPE655372:EPP655372 EZA655372:EZL655372 FIW655372:FJH655372 FSS655372:FTD655372 GCO655372:GCZ655372 GMK655372:GMV655372 GWG655372:GWR655372 HGC655372:HGN655372 HPY655372:HQJ655372 HZU655372:IAF655372 IJQ655372:IKB655372 ITM655372:ITX655372 JDI655372:JDT655372 JNE655372:JNP655372 JXA655372:JXL655372 KGW655372:KHH655372 KQS655372:KRD655372 LAO655372:LAZ655372 LKK655372:LKV655372 LUG655372:LUR655372 MEC655372:MEN655372 MNY655372:MOJ655372 MXU655372:MYF655372 NHQ655372:NIB655372 NRM655372:NRX655372 OBI655372:OBT655372 OLE655372:OLP655372 OVA655372:OVL655372 PEW655372:PFH655372 POS655372:PPD655372 PYO655372:PYZ655372 QIK655372:QIV655372 QSG655372:QSR655372 RCC655372:RCN655372 RLY655372:RMJ655372 RVU655372:RWF655372 SFQ655372:SGB655372 SPM655372:SPX655372 SZI655372:SZT655372 TJE655372:TJP655372 TTA655372:TTL655372 UCW655372:UDH655372 UMS655372:UND655372 UWO655372:UWZ655372 VGK655372:VGV655372 VQG655372:VQR655372 WAC655372:WAN655372 WJY655372:WKJ655372 WTU655372:WUF655372 HI720908:HT720908 RE720908:RP720908 ABA720908:ABL720908 AKW720908:ALH720908 AUS720908:AVD720908 BEO720908:BEZ720908 BOK720908:BOV720908 BYG720908:BYR720908 CIC720908:CIN720908 CRY720908:CSJ720908 DBU720908:DCF720908 DLQ720908:DMB720908 DVM720908:DVX720908 EFI720908:EFT720908 EPE720908:EPP720908 EZA720908:EZL720908 FIW720908:FJH720908 FSS720908:FTD720908 GCO720908:GCZ720908 GMK720908:GMV720908 GWG720908:GWR720908 HGC720908:HGN720908 HPY720908:HQJ720908 HZU720908:IAF720908 IJQ720908:IKB720908 ITM720908:ITX720908 JDI720908:JDT720908 JNE720908:JNP720908 JXA720908:JXL720908 KGW720908:KHH720908 KQS720908:KRD720908 LAO720908:LAZ720908 LKK720908:LKV720908 LUG720908:LUR720908 MEC720908:MEN720908 MNY720908:MOJ720908 MXU720908:MYF720908 NHQ720908:NIB720908 NRM720908:NRX720908 OBI720908:OBT720908 OLE720908:OLP720908 OVA720908:OVL720908 PEW720908:PFH720908 POS720908:PPD720908 PYO720908:PYZ720908 QIK720908:QIV720908 QSG720908:QSR720908 RCC720908:RCN720908 RLY720908:RMJ720908 RVU720908:RWF720908 SFQ720908:SGB720908 SPM720908:SPX720908 SZI720908:SZT720908 TJE720908:TJP720908 TTA720908:TTL720908 UCW720908:UDH720908 UMS720908:UND720908 UWO720908:UWZ720908 VGK720908:VGV720908 VQG720908:VQR720908 WAC720908:WAN720908 WJY720908:WKJ720908 WTU720908:WUF720908 HI786444:HT786444 RE786444:RP786444 ABA786444:ABL786444 AKW786444:ALH786444 AUS786444:AVD786444 BEO786444:BEZ786444 BOK786444:BOV786444 BYG786444:BYR786444 CIC786444:CIN786444 CRY786444:CSJ786444 DBU786444:DCF786444 DLQ786444:DMB786444 DVM786444:DVX786444 EFI786444:EFT786444 EPE786444:EPP786444 EZA786444:EZL786444 FIW786444:FJH786444 FSS786444:FTD786444 GCO786444:GCZ786444 GMK786444:GMV786444 GWG786444:GWR786444 HGC786444:HGN786444 HPY786444:HQJ786444 HZU786444:IAF786444 IJQ786444:IKB786444 ITM786444:ITX786444 JDI786444:JDT786444 JNE786444:JNP786444 JXA786444:JXL786444 KGW786444:KHH786444 KQS786444:KRD786444 LAO786444:LAZ786444 LKK786444:LKV786444 LUG786444:LUR786444 MEC786444:MEN786444 MNY786444:MOJ786444 MXU786444:MYF786444 NHQ786444:NIB786444 NRM786444:NRX786444 OBI786444:OBT786444 OLE786444:OLP786444 OVA786444:OVL786444 PEW786444:PFH786444 POS786444:PPD786444 PYO786444:PYZ786444 QIK786444:QIV786444 QSG786444:QSR786444 RCC786444:RCN786444 RLY786444:RMJ786444 RVU786444:RWF786444 SFQ786444:SGB786444 SPM786444:SPX786444 SZI786444:SZT786444 TJE786444:TJP786444 TTA786444:TTL786444 UCW786444:UDH786444 UMS786444:UND786444 UWO786444:UWZ786444 VGK786444:VGV786444 VQG786444:VQR786444 WAC786444:WAN786444 WJY786444:WKJ786444 WTU786444:WUF786444 HI851980:HT851980 RE851980:RP851980 ABA851980:ABL851980 AKW851980:ALH851980 AUS851980:AVD851980 BEO851980:BEZ851980 BOK851980:BOV851980 BYG851980:BYR851980 CIC851980:CIN851980 CRY851980:CSJ851980 DBU851980:DCF851980 DLQ851980:DMB851980 DVM851980:DVX851980 EFI851980:EFT851980 EPE851980:EPP851980 EZA851980:EZL851980 FIW851980:FJH851980 FSS851980:FTD851980 GCO851980:GCZ851980 GMK851980:GMV851980 GWG851980:GWR851980 HGC851980:HGN851980 HPY851980:HQJ851980 HZU851980:IAF851980 IJQ851980:IKB851980 ITM851980:ITX851980 JDI851980:JDT851980 JNE851980:JNP851980 JXA851980:JXL851980 KGW851980:KHH851980 KQS851980:KRD851980 LAO851980:LAZ851980 LKK851980:LKV851980 LUG851980:LUR851980 MEC851980:MEN851980 MNY851980:MOJ851980 MXU851980:MYF851980 NHQ851980:NIB851980 NRM851980:NRX851980 OBI851980:OBT851980 OLE851980:OLP851980 OVA851980:OVL851980 PEW851980:PFH851980 POS851980:PPD851980 PYO851980:PYZ851980 QIK851980:QIV851980 QSG851980:QSR851980 RCC851980:RCN851980 RLY851980:RMJ851980 RVU851980:RWF851980 SFQ851980:SGB851980 SPM851980:SPX851980 SZI851980:SZT851980 TJE851980:TJP851980 TTA851980:TTL851980 UCW851980:UDH851980 UMS851980:UND851980 UWO851980:UWZ851980 VGK851980:VGV851980 VQG851980:VQR851980 WAC851980:WAN851980 WJY851980:WKJ851980 WTU851980:WUF851980 HI917516:HT917516 RE917516:RP917516 ABA917516:ABL917516 AKW917516:ALH917516 AUS917516:AVD917516 BEO917516:BEZ917516 BOK917516:BOV917516 BYG917516:BYR917516 CIC917516:CIN917516 CRY917516:CSJ917516 DBU917516:DCF917516 DLQ917516:DMB917516 DVM917516:DVX917516 EFI917516:EFT917516 EPE917516:EPP917516 EZA917516:EZL917516 FIW917516:FJH917516 FSS917516:FTD917516 GCO917516:GCZ917516 GMK917516:GMV917516 GWG917516:GWR917516 HGC917516:HGN917516 HPY917516:HQJ917516 HZU917516:IAF917516 IJQ917516:IKB917516 ITM917516:ITX917516 JDI917516:JDT917516 JNE917516:JNP917516 JXA917516:JXL917516 KGW917516:KHH917516 KQS917516:KRD917516 LAO917516:LAZ917516 LKK917516:LKV917516 LUG917516:LUR917516 MEC917516:MEN917516 MNY917516:MOJ917516 MXU917516:MYF917516 NHQ917516:NIB917516 NRM917516:NRX917516 OBI917516:OBT917516 OLE917516:OLP917516 OVA917516:OVL917516 PEW917516:PFH917516 POS917516:PPD917516 PYO917516:PYZ917516 QIK917516:QIV917516 QSG917516:QSR917516 RCC917516:RCN917516 RLY917516:RMJ917516 RVU917516:RWF917516 SFQ917516:SGB917516 SPM917516:SPX917516 SZI917516:SZT917516 TJE917516:TJP917516 TTA917516:TTL917516 UCW917516:UDH917516 UMS917516:UND917516 UWO917516:UWZ917516 VGK917516:VGV917516 VQG917516:VQR917516 WAC917516:WAN917516 WJY917516:WKJ917516 WTU917516:WUF917516 HI983052:HT983052 RE983052:RP983052 ABA983052:ABL983052 AKW983052:ALH983052 AUS983052:AVD983052 BEO983052:BEZ983052 BOK983052:BOV983052 BYG983052:BYR983052 CIC983052:CIN983052 CRY983052:CSJ983052 DBU983052:DCF983052 DLQ983052:DMB983052 DVM983052:DVX983052 EFI983052:EFT983052 EPE983052:EPP983052 EZA983052:EZL983052 FIW983052:FJH983052 FSS983052:FTD983052 GCO983052:GCZ983052 GMK983052:GMV983052 GWG983052:GWR983052 HGC983052:HGN983052 HPY983052:HQJ983052 HZU983052:IAF983052 IJQ983052:IKB983052 ITM983052:ITX983052 JDI983052:JDT983052 JNE983052:JNP983052 JXA983052:JXL983052 KGW983052:KHH983052 KQS983052:KRD983052 LAO983052:LAZ983052 LKK983052:LKV983052 LUG983052:LUR983052 MEC983052:MEN983052 MNY983052:MOJ983052 MXU983052:MYF983052 NHQ983052:NIB983052 NRM983052:NRX983052 OBI983052:OBT983052 OLE983052:OLP983052 OVA983052:OVL983052 PEW983052:PFH983052 POS983052:PPD983052 PYO983052:PYZ983052 QIK983052:QIV983052 QSG983052:QSR983052 RCC983052:RCN983052 RLY983052:RMJ983052 RVU983052:RWF983052 SFQ983052:SGB983052 SPM983052:SPX983052 SZI983052:SZT983052 TJE983052:TJP983052 TTA983052:TTL983052 UCW983052:UDH983052 UMS983052:UND983052 UWO983052:UWZ983052 VGK983052:VGV983052 VQG983052:VQR983052 WAC983052:WAN983052 WJY983052:WKJ983052 WTU983052:WUF983052 HI65552:HT65552 RE65552:RP65552 ABA65552:ABL65552 AKW65552:ALH65552 AUS65552:AVD65552 BEO65552:BEZ65552 BOK65552:BOV65552 BYG65552:BYR65552 CIC65552:CIN65552 CRY65552:CSJ65552 DBU65552:DCF65552 DLQ65552:DMB65552 DVM65552:DVX65552 EFI65552:EFT65552 EPE65552:EPP65552 EZA65552:EZL65552 FIW65552:FJH65552 FSS65552:FTD65552 GCO65552:GCZ65552 GMK65552:GMV65552 GWG65552:GWR65552 HGC65552:HGN65552 HPY65552:HQJ65552 HZU65552:IAF65552 IJQ65552:IKB65552 ITM65552:ITX65552 JDI65552:JDT65552 JNE65552:JNP65552 JXA65552:JXL65552 KGW65552:KHH65552 KQS65552:KRD65552 LAO65552:LAZ65552 LKK65552:LKV65552 LUG65552:LUR65552 MEC65552:MEN65552 MNY65552:MOJ65552 MXU65552:MYF65552 NHQ65552:NIB65552 NRM65552:NRX65552 OBI65552:OBT65552 OLE65552:OLP65552 OVA65552:OVL65552 PEW65552:PFH65552 POS65552:PPD65552 PYO65552:PYZ65552 QIK65552:QIV65552 QSG65552:QSR65552 RCC65552:RCN65552 RLY65552:RMJ65552 RVU65552:RWF65552 SFQ65552:SGB65552 SPM65552:SPX65552 SZI65552:SZT65552 TJE65552:TJP65552 TTA65552:TTL65552 UCW65552:UDH65552 UMS65552:UND65552 UWO65552:UWZ65552 VGK65552:VGV65552 VQG65552:VQR65552 WAC65552:WAN65552 WJY65552:WKJ65552 WTU65552:WUF65552 HI131088:HT131088 RE131088:RP131088 ABA131088:ABL131088 AKW131088:ALH131088 AUS131088:AVD131088 BEO131088:BEZ131088 BOK131088:BOV131088 BYG131088:BYR131088 CIC131088:CIN131088 CRY131088:CSJ131088 DBU131088:DCF131088 DLQ131088:DMB131088 DVM131088:DVX131088 EFI131088:EFT131088 EPE131088:EPP131088 EZA131088:EZL131088 FIW131088:FJH131088 FSS131088:FTD131088 GCO131088:GCZ131088 GMK131088:GMV131088 GWG131088:GWR131088 HGC131088:HGN131088 HPY131088:HQJ131088 HZU131088:IAF131088 IJQ131088:IKB131088 ITM131088:ITX131088 JDI131088:JDT131088 JNE131088:JNP131088 JXA131088:JXL131088 KGW131088:KHH131088 KQS131088:KRD131088 LAO131088:LAZ131088 LKK131088:LKV131088 LUG131088:LUR131088 MEC131088:MEN131088 MNY131088:MOJ131088 MXU131088:MYF131088 NHQ131088:NIB131088 NRM131088:NRX131088 OBI131088:OBT131088 OLE131088:OLP131088 OVA131088:OVL131088 PEW131088:PFH131088 POS131088:PPD131088 PYO131088:PYZ131088 QIK131088:QIV131088 QSG131088:QSR131088 RCC131088:RCN131088 RLY131088:RMJ131088 RVU131088:RWF131088 SFQ131088:SGB131088 SPM131088:SPX131088 SZI131088:SZT131088 TJE131088:TJP131088 TTA131088:TTL131088 UCW131088:UDH131088 UMS131088:UND131088 UWO131088:UWZ131088 VGK131088:VGV131088 VQG131088:VQR131088 WAC131088:WAN131088 WJY131088:WKJ131088 WTU131088:WUF131088 HI196624:HT196624 RE196624:RP196624 ABA196624:ABL196624 AKW196624:ALH196624 AUS196624:AVD196624 BEO196624:BEZ196624 BOK196624:BOV196624 BYG196624:BYR196624 CIC196624:CIN196624 CRY196624:CSJ196624 DBU196624:DCF196624 DLQ196624:DMB196624 DVM196624:DVX196624 EFI196624:EFT196624 EPE196624:EPP196624 EZA196624:EZL196624 FIW196624:FJH196624 FSS196624:FTD196624 GCO196624:GCZ196624 GMK196624:GMV196624 GWG196624:GWR196624 HGC196624:HGN196624 HPY196624:HQJ196624 HZU196624:IAF196624 IJQ196624:IKB196624 ITM196624:ITX196624 JDI196624:JDT196624 JNE196624:JNP196624 JXA196624:JXL196624 KGW196624:KHH196624 KQS196624:KRD196624 LAO196624:LAZ196624 LKK196624:LKV196624 LUG196624:LUR196624 MEC196624:MEN196624 MNY196624:MOJ196624 MXU196624:MYF196624 NHQ196624:NIB196624 NRM196624:NRX196624 OBI196624:OBT196624 OLE196624:OLP196624 OVA196624:OVL196624 PEW196624:PFH196624 POS196624:PPD196624 PYO196624:PYZ196624 QIK196624:QIV196624 QSG196624:QSR196624 RCC196624:RCN196624 RLY196624:RMJ196624 RVU196624:RWF196624 SFQ196624:SGB196624 SPM196624:SPX196624 SZI196624:SZT196624 TJE196624:TJP196624 TTA196624:TTL196624 UCW196624:UDH196624 UMS196624:UND196624 UWO196624:UWZ196624 VGK196624:VGV196624 VQG196624:VQR196624 WAC196624:WAN196624 WJY196624:WKJ196624 WTU196624:WUF196624 HI262160:HT262160 RE262160:RP262160 ABA262160:ABL262160 AKW262160:ALH262160 AUS262160:AVD262160 BEO262160:BEZ262160 BOK262160:BOV262160 BYG262160:BYR262160 CIC262160:CIN262160 CRY262160:CSJ262160 DBU262160:DCF262160 DLQ262160:DMB262160 DVM262160:DVX262160 EFI262160:EFT262160 EPE262160:EPP262160 EZA262160:EZL262160 FIW262160:FJH262160 FSS262160:FTD262160 GCO262160:GCZ262160 GMK262160:GMV262160 GWG262160:GWR262160 HGC262160:HGN262160 HPY262160:HQJ262160 HZU262160:IAF262160 IJQ262160:IKB262160 ITM262160:ITX262160 JDI262160:JDT262160 JNE262160:JNP262160 JXA262160:JXL262160 KGW262160:KHH262160 KQS262160:KRD262160 LAO262160:LAZ262160 LKK262160:LKV262160 LUG262160:LUR262160 MEC262160:MEN262160 MNY262160:MOJ262160 MXU262160:MYF262160 NHQ262160:NIB262160 NRM262160:NRX262160 OBI262160:OBT262160 OLE262160:OLP262160 OVA262160:OVL262160 PEW262160:PFH262160 POS262160:PPD262160 PYO262160:PYZ262160 QIK262160:QIV262160 QSG262160:QSR262160 RCC262160:RCN262160 RLY262160:RMJ262160 RVU262160:RWF262160 SFQ262160:SGB262160 SPM262160:SPX262160 SZI262160:SZT262160 TJE262160:TJP262160 TTA262160:TTL262160 UCW262160:UDH262160 UMS262160:UND262160 UWO262160:UWZ262160 VGK262160:VGV262160 VQG262160:VQR262160 WAC262160:WAN262160 WJY262160:WKJ262160 WTU262160:WUF262160 HI327696:HT327696 RE327696:RP327696 ABA327696:ABL327696 AKW327696:ALH327696 AUS327696:AVD327696 BEO327696:BEZ327696 BOK327696:BOV327696 BYG327696:BYR327696 CIC327696:CIN327696 CRY327696:CSJ327696 DBU327696:DCF327696 DLQ327696:DMB327696 DVM327696:DVX327696 EFI327696:EFT327696 EPE327696:EPP327696 EZA327696:EZL327696 FIW327696:FJH327696 FSS327696:FTD327696 GCO327696:GCZ327696 GMK327696:GMV327696 GWG327696:GWR327696 HGC327696:HGN327696 HPY327696:HQJ327696 HZU327696:IAF327696 IJQ327696:IKB327696 ITM327696:ITX327696 JDI327696:JDT327696 JNE327696:JNP327696 JXA327696:JXL327696 KGW327696:KHH327696 KQS327696:KRD327696 LAO327696:LAZ327696 LKK327696:LKV327696 LUG327696:LUR327696 MEC327696:MEN327696 MNY327696:MOJ327696 MXU327696:MYF327696 NHQ327696:NIB327696 NRM327696:NRX327696 OBI327696:OBT327696 OLE327696:OLP327696 OVA327696:OVL327696 PEW327696:PFH327696 POS327696:PPD327696 PYO327696:PYZ327696 QIK327696:QIV327696 QSG327696:QSR327696 RCC327696:RCN327696 RLY327696:RMJ327696 RVU327696:RWF327696 SFQ327696:SGB327696 SPM327696:SPX327696 SZI327696:SZT327696 TJE327696:TJP327696 TTA327696:TTL327696 UCW327696:UDH327696 UMS327696:UND327696 UWO327696:UWZ327696 VGK327696:VGV327696 VQG327696:VQR327696 WAC327696:WAN327696 WJY327696:WKJ327696 WTU327696:WUF327696 HI393232:HT393232 RE393232:RP393232 ABA393232:ABL393232 AKW393232:ALH393232 AUS393232:AVD393232 BEO393232:BEZ393232 BOK393232:BOV393232 BYG393232:BYR393232 CIC393232:CIN393232 CRY393232:CSJ393232 DBU393232:DCF393232 DLQ393232:DMB393232 DVM393232:DVX393232 EFI393232:EFT393232 EPE393232:EPP393232 EZA393232:EZL393232 FIW393232:FJH393232 FSS393232:FTD393232 GCO393232:GCZ393232 GMK393232:GMV393232 GWG393232:GWR393232 HGC393232:HGN393232 HPY393232:HQJ393232 HZU393232:IAF393232 IJQ393232:IKB393232 ITM393232:ITX393232 JDI393232:JDT393232 JNE393232:JNP393232 JXA393232:JXL393232 KGW393232:KHH393232 KQS393232:KRD393232 LAO393232:LAZ393232 LKK393232:LKV393232 LUG393232:LUR393232 MEC393232:MEN393232 MNY393232:MOJ393232 MXU393232:MYF393232 NHQ393232:NIB393232 NRM393232:NRX393232 OBI393232:OBT393232 OLE393232:OLP393232 OVA393232:OVL393232 PEW393232:PFH393232 POS393232:PPD393232 PYO393232:PYZ393232 QIK393232:QIV393232 QSG393232:QSR393232 RCC393232:RCN393232 RLY393232:RMJ393232 RVU393232:RWF393232 SFQ393232:SGB393232 SPM393232:SPX393232 SZI393232:SZT393232 TJE393232:TJP393232 TTA393232:TTL393232 UCW393232:UDH393232 UMS393232:UND393232 UWO393232:UWZ393232 VGK393232:VGV393232 VQG393232:VQR393232 WAC393232:WAN393232 WJY393232:WKJ393232 WTU393232:WUF393232 HI458768:HT458768 RE458768:RP458768 ABA458768:ABL458768 AKW458768:ALH458768 AUS458768:AVD458768 BEO458768:BEZ458768 BOK458768:BOV458768 BYG458768:BYR458768 CIC458768:CIN458768 CRY458768:CSJ458768 DBU458768:DCF458768 DLQ458768:DMB458768 DVM458768:DVX458768 EFI458768:EFT458768 EPE458768:EPP458768 EZA458768:EZL458768 FIW458768:FJH458768 FSS458768:FTD458768 GCO458768:GCZ458768 GMK458768:GMV458768 GWG458768:GWR458768 HGC458768:HGN458768 HPY458768:HQJ458768 HZU458768:IAF458768 IJQ458768:IKB458768 ITM458768:ITX458768 JDI458768:JDT458768 JNE458768:JNP458768 JXA458768:JXL458768 KGW458768:KHH458768 KQS458768:KRD458768 LAO458768:LAZ458768 LKK458768:LKV458768 LUG458768:LUR458768 MEC458768:MEN458768 MNY458768:MOJ458768 MXU458768:MYF458768 NHQ458768:NIB458768 NRM458768:NRX458768 OBI458768:OBT458768 OLE458768:OLP458768 OVA458768:OVL458768 PEW458768:PFH458768 POS458768:PPD458768 PYO458768:PYZ458768 QIK458768:QIV458768 QSG458768:QSR458768 RCC458768:RCN458768 RLY458768:RMJ458768 RVU458768:RWF458768 SFQ458768:SGB458768 SPM458768:SPX458768 SZI458768:SZT458768 TJE458768:TJP458768 TTA458768:TTL458768 UCW458768:UDH458768 UMS458768:UND458768 UWO458768:UWZ458768 VGK458768:VGV458768 VQG458768:VQR458768 WAC458768:WAN458768 WJY458768:WKJ458768 WTU458768:WUF458768 HI524304:HT524304 RE524304:RP524304 ABA524304:ABL524304 AKW524304:ALH524304 AUS524304:AVD524304 BEO524304:BEZ524304 BOK524304:BOV524304 BYG524304:BYR524304 CIC524304:CIN524304 CRY524304:CSJ524304 DBU524304:DCF524304 DLQ524304:DMB524304 DVM524304:DVX524304 EFI524304:EFT524304 EPE524304:EPP524304 EZA524304:EZL524304 FIW524304:FJH524304 FSS524304:FTD524304 GCO524304:GCZ524304 GMK524304:GMV524304 GWG524304:GWR524304 HGC524304:HGN524304 HPY524304:HQJ524304 HZU524304:IAF524304 IJQ524304:IKB524304 ITM524304:ITX524304 JDI524304:JDT524304 JNE524304:JNP524304 JXA524304:JXL524304 KGW524304:KHH524304 KQS524304:KRD524304 LAO524304:LAZ524304 LKK524304:LKV524304 LUG524304:LUR524304 MEC524304:MEN524304 MNY524304:MOJ524304 MXU524304:MYF524304 NHQ524304:NIB524304 NRM524304:NRX524304 OBI524304:OBT524304 OLE524304:OLP524304 OVA524304:OVL524304 PEW524304:PFH524304 POS524304:PPD524304 PYO524304:PYZ524304 QIK524304:QIV524304 QSG524304:QSR524304 RCC524304:RCN524304 RLY524304:RMJ524304 RVU524304:RWF524304 SFQ524304:SGB524304 SPM524304:SPX524304 SZI524304:SZT524304 TJE524304:TJP524304 TTA524304:TTL524304 UCW524304:UDH524304 UMS524304:UND524304 UWO524304:UWZ524304 VGK524304:VGV524304 VQG524304:VQR524304 WAC524304:WAN524304 WJY524304:WKJ524304 WTU524304:WUF524304 HI589840:HT589840 RE589840:RP589840 ABA589840:ABL589840 AKW589840:ALH589840 AUS589840:AVD589840 BEO589840:BEZ589840 BOK589840:BOV589840 BYG589840:BYR589840 CIC589840:CIN589840 CRY589840:CSJ589840 DBU589840:DCF589840 DLQ589840:DMB589840 DVM589840:DVX589840 EFI589840:EFT589840 EPE589840:EPP589840 EZA589840:EZL589840 FIW589840:FJH589840 FSS589840:FTD589840 GCO589840:GCZ589840 GMK589840:GMV589840 GWG589840:GWR589840 HGC589840:HGN589840 HPY589840:HQJ589840 HZU589840:IAF589840 IJQ589840:IKB589840 ITM589840:ITX589840 JDI589840:JDT589840 JNE589840:JNP589840 JXA589840:JXL589840 KGW589840:KHH589840 KQS589840:KRD589840 LAO589840:LAZ589840 LKK589840:LKV589840 LUG589840:LUR589840 MEC589840:MEN589840 MNY589840:MOJ589840 MXU589840:MYF589840 NHQ589840:NIB589840 NRM589840:NRX589840 OBI589840:OBT589840 OLE589840:OLP589840 OVA589840:OVL589840 PEW589840:PFH589840 POS589840:PPD589840 PYO589840:PYZ589840 QIK589840:QIV589840 QSG589840:QSR589840 RCC589840:RCN589840 RLY589840:RMJ589840 RVU589840:RWF589840 SFQ589840:SGB589840 SPM589840:SPX589840 SZI589840:SZT589840 TJE589840:TJP589840 TTA589840:TTL589840 UCW589840:UDH589840 UMS589840:UND589840 UWO589840:UWZ589840 VGK589840:VGV589840 VQG589840:VQR589840 WAC589840:WAN589840 WJY589840:WKJ589840 WTU589840:WUF589840 HI655376:HT655376 RE655376:RP655376 ABA655376:ABL655376 AKW655376:ALH655376 AUS655376:AVD655376 BEO655376:BEZ655376 BOK655376:BOV655376 BYG655376:BYR655376 CIC655376:CIN655376 CRY655376:CSJ655376 DBU655376:DCF655376 DLQ655376:DMB655376 DVM655376:DVX655376 EFI655376:EFT655376 EPE655376:EPP655376 EZA655376:EZL655376 FIW655376:FJH655376 FSS655376:FTD655376 GCO655376:GCZ655376 GMK655376:GMV655376 GWG655376:GWR655376 HGC655376:HGN655376 HPY655376:HQJ655376 HZU655376:IAF655376 IJQ655376:IKB655376 ITM655376:ITX655376 JDI655376:JDT655376 JNE655376:JNP655376 JXA655376:JXL655376 KGW655376:KHH655376 KQS655376:KRD655376 LAO655376:LAZ655376 LKK655376:LKV655376 LUG655376:LUR655376 MEC655376:MEN655376 MNY655376:MOJ655376 MXU655376:MYF655376 NHQ655376:NIB655376 NRM655376:NRX655376 OBI655376:OBT655376 OLE655376:OLP655376 OVA655376:OVL655376 PEW655376:PFH655376 POS655376:PPD655376 PYO655376:PYZ655376 QIK655376:QIV655376 QSG655376:QSR655376 RCC655376:RCN655376 RLY655376:RMJ655376 RVU655376:RWF655376 SFQ655376:SGB655376 SPM655376:SPX655376 SZI655376:SZT655376 TJE655376:TJP655376 TTA655376:TTL655376 UCW655376:UDH655376 UMS655376:UND655376 UWO655376:UWZ655376 VGK655376:VGV655376 VQG655376:VQR655376 WAC655376:WAN655376 WJY655376:WKJ655376 WTU655376:WUF655376 HI720912:HT720912 RE720912:RP720912 ABA720912:ABL720912 AKW720912:ALH720912 AUS720912:AVD720912 BEO720912:BEZ720912 BOK720912:BOV720912 BYG720912:BYR720912 CIC720912:CIN720912 CRY720912:CSJ720912 DBU720912:DCF720912 DLQ720912:DMB720912 DVM720912:DVX720912 EFI720912:EFT720912 EPE720912:EPP720912 EZA720912:EZL720912 FIW720912:FJH720912 FSS720912:FTD720912 GCO720912:GCZ720912 GMK720912:GMV720912 GWG720912:GWR720912 HGC720912:HGN720912 HPY720912:HQJ720912 HZU720912:IAF720912 IJQ720912:IKB720912 ITM720912:ITX720912 JDI720912:JDT720912 JNE720912:JNP720912 JXA720912:JXL720912 KGW720912:KHH720912 KQS720912:KRD720912 LAO720912:LAZ720912 LKK720912:LKV720912 LUG720912:LUR720912 MEC720912:MEN720912 MNY720912:MOJ720912 MXU720912:MYF720912 NHQ720912:NIB720912 NRM720912:NRX720912 OBI720912:OBT720912 OLE720912:OLP720912 OVA720912:OVL720912 PEW720912:PFH720912 POS720912:PPD720912 PYO720912:PYZ720912 QIK720912:QIV720912 QSG720912:QSR720912 RCC720912:RCN720912 RLY720912:RMJ720912 RVU720912:RWF720912 SFQ720912:SGB720912 SPM720912:SPX720912 SZI720912:SZT720912 TJE720912:TJP720912 TTA720912:TTL720912 UCW720912:UDH720912 UMS720912:UND720912 UWO720912:UWZ720912 VGK720912:VGV720912 VQG720912:VQR720912 WAC720912:WAN720912 WJY720912:WKJ720912 WTU720912:WUF720912 HI786448:HT786448 RE786448:RP786448 ABA786448:ABL786448 AKW786448:ALH786448 AUS786448:AVD786448 BEO786448:BEZ786448 BOK786448:BOV786448 BYG786448:BYR786448 CIC786448:CIN786448 CRY786448:CSJ786448 DBU786448:DCF786448 DLQ786448:DMB786448 DVM786448:DVX786448 EFI786448:EFT786448 EPE786448:EPP786448 EZA786448:EZL786448 FIW786448:FJH786448 FSS786448:FTD786448 GCO786448:GCZ786448 GMK786448:GMV786448 GWG786448:GWR786448 HGC786448:HGN786448 HPY786448:HQJ786448 HZU786448:IAF786448 IJQ786448:IKB786448 ITM786448:ITX786448 JDI786448:JDT786448 JNE786448:JNP786448 JXA786448:JXL786448 KGW786448:KHH786448 KQS786448:KRD786448 LAO786448:LAZ786448 LKK786448:LKV786448 LUG786448:LUR786448 MEC786448:MEN786448 MNY786448:MOJ786448 MXU786448:MYF786448 NHQ786448:NIB786448 NRM786448:NRX786448 OBI786448:OBT786448 OLE786448:OLP786448 OVA786448:OVL786448 PEW786448:PFH786448 POS786448:PPD786448 PYO786448:PYZ786448 QIK786448:QIV786448 QSG786448:QSR786448 RCC786448:RCN786448 RLY786448:RMJ786448 RVU786448:RWF786448 SFQ786448:SGB786448 SPM786448:SPX786448 SZI786448:SZT786448 TJE786448:TJP786448 TTA786448:TTL786448 UCW786448:UDH786448 UMS786448:UND786448 UWO786448:UWZ786448 VGK786448:VGV786448 VQG786448:VQR786448 WAC786448:WAN786448 WJY786448:WKJ786448 WTU786448:WUF786448 HI851984:HT851984 RE851984:RP851984 ABA851984:ABL851984 AKW851984:ALH851984 AUS851984:AVD851984 BEO851984:BEZ851984 BOK851984:BOV851984 BYG851984:BYR851984 CIC851984:CIN851984 CRY851984:CSJ851984 DBU851984:DCF851984 DLQ851984:DMB851984 DVM851984:DVX851984 EFI851984:EFT851984 EPE851984:EPP851984 EZA851984:EZL851984 FIW851984:FJH851984 FSS851984:FTD851984 GCO851984:GCZ851984 GMK851984:GMV851984 GWG851984:GWR851984 HGC851984:HGN851984 HPY851984:HQJ851984 HZU851984:IAF851984 IJQ851984:IKB851984 ITM851984:ITX851984 JDI851984:JDT851984 JNE851984:JNP851984 JXA851984:JXL851984 KGW851984:KHH851984 KQS851984:KRD851984 LAO851984:LAZ851984 LKK851984:LKV851984 LUG851984:LUR851984 MEC851984:MEN851984 MNY851984:MOJ851984 MXU851984:MYF851984 NHQ851984:NIB851984 NRM851984:NRX851984 OBI851984:OBT851984 OLE851984:OLP851984 OVA851984:OVL851984 PEW851984:PFH851984 POS851984:PPD851984 PYO851984:PYZ851984 QIK851984:QIV851984 QSG851984:QSR851984 RCC851984:RCN851984 RLY851984:RMJ851984 RVU851984:RWF851984 SFQ851984:SGB851984 SPM851984:SPX851984 SZI851984:SZT851984 TJE851984:TJP851984 TTA851984:TTL851984 UCW851984:UDH851984 UMS851984:UND851984 UWO851984:UWZ851984 VGK851984:VGV851984 VQG851984:VQR851984 WAC851984:WAN851984 WJY851984:WKJ851984 WTU851984:WUF851984 HI917520:HT917520 RE917520:RP917520 ABA917520:ABL917520 AKW917520:ALH917520 AUS917520:AVD917520 BEO917520:BEZ917520 BOK917520:BOV917520 BYG917520:BYR917520 CIC917520:CIN917520 CRY917520:CSJ917520 DBU917520:DCF917520 DLQ917520:DMB917520 DVM917520:DVX917520 EFI917520:EFT917520 EPE917520:EPP917520 EZA917520:EZL917520 FIW917520:FJH917520 FSS917520:FTD917520 GCO917520:GCZ917520 GMK917520:GMV917520 GWG917520:GWR917520 HGC917520:HGN917520 HPY917520:HQJ917520 HZU917520:IAF917520 IJQ917520:IKB917520 ITM917520:ITX917520 JDI917520:JDT917520 JNE917520:JNP917520 JXA917520:JXL917520 KGW917520:KHH917520 KQS917520:KRD917520 LAO917520:LAZ917520 LKK917520:LKV917520 LUG917520:LUR917520 MEC917520:MEN917520 MNY917520:MOJ917520 MXU917520:MYF917520 NHQ917520:NIB917520 NRM917520:NRX917520 OBI917520:OBT917520 OLE917520:OLP917520 OVA917520:OVL917520 PEW917520:PFH917520 POS917520:PPD917520 PYO917520:PYZ917520 QIK917520:QIV917520 QSG917520:QSR917520 RCC917520:RCN917520 RLY917520:RMJ917520 RVU917520:RWF917520 SFQ917520:SGB917520 SPM917520:SPX917520 SZI917520:SZT917520 TJE917520:TJP917520 TTA917520:TTL917520 UCW917520:UDH917520 UMS917520:UND917520 UWO917520:UWZ917520 VGK917520:VGV917520 VQG917520:VQR917520 WAC917520:WAN917520 WJY917520:WKJ917520 WTU917520:WUF917520 HI983056:HT983056 RE983056:RP983056 ABA983056:ABL983056 AKW983056:ALH983056 AUS983056:AVD983056 BEO983056:BEZ983056 BOK983056:BOV983056 BYG983056:BYR983056 CIC983056:CIN983056 CRY983056:CSJ983056 DBU983056:DCF983056 DLQ983056:DMB983056 DVM983056:DVX983056 EFI983056:EFT983056 EPE983056:EPP983056 EZA983056:EZL983056 FIW983056:FJH983056 FSS983056:FTD983056 GCO983056:GCZ983056 GMK983056:GMV983056 GWG983056:GWR983056 HGC983056:HGN983056 HPY983056:HQJ983056 HZU983056:IAF983056 IJQ983056:IKB983056 ITM983056:ITX983056 JDI983056:JDT983056 JNE983056:JNP983056 JXA983056:JXL983056 KGW983056:KHH983056 KQS983056:KRD983056 LAO983056:LAZ983056 LKK983056:LKV983056 LUG983056:LUR983056 MEC983056:MEN983056 MNY983056:MOJ983056 MXU983056:MYF983056 NHQ983056:NIB983056 NRM983056:NRX983056 OBI983056:OBT983056 OLE983056:OLP983056 OVA983056:OVL983056 PEW983056:PFH983056 POS983056:PPD983056 PYO983056:PYZ983056 QIK983056:QIV983056 QSG983056:QSR983056 RCC983056:RCN983056 RLY983056:RMJ983056 RVU983056:RWF983056 SFQ983056:SGB983056 SPM983056:SPX983056 SZI983056:SZT983056 TJE983056:TJP983056 TTA983056:TTL983056 UCW983056:UDH983056 UMS983056:UND983056 UWO983056:UWZ983056 VGK983056:VGV983056 VQG983056:VQR983056 WAC983056:WAN983056 WJY983056:WKJ983056 WTU983056:WUF983056 II65535:IT65535 SE65535:SP65535 ACA65535:ACL65535 ALW65535:AMH65535 AVS65535:AWD65535 BFO65535:BFZ65535 BPK65535:BPV65535 BZG65535:BZR65535 CJC65535:CJN65535 CSY65535:CTJ65535 DCU65535:DDF65535 DMQ65535:DNB65535 DWM65535:DWX65535 EGI65535:EGT65535 EQE65535:EQP65535 FAA65535:FAL65535 FJW65535:FKH65535 FTS65535:FUD65535 GDO65535:GDZ65535 GNK65535:GNV65535 GXG65535:GXR65535 HHC65535:HHN65535 HQY65535:HRJ65535 IAU65535:IBF65535 IKQ65535:ILB65535 IUM65535:IUX65535 JEI65535:JET65535 JOE65535:JOP65535 JYA65535:JYL65535 KHW65535:KIH65535 KRS65535:KSD65535 LBO65535:LBZ65535 LLK65535:LLV65535 LVG65535:LVR65535 MFC65535:MFN65535 MOY65535:MPJ65535 MYU65535:MZF65535 NIQ65535:NJB65535 NSM65535:NSX65535 OCI65535:OCT65535 OME65535:OMP65535 OWA65535:OWL65535 PFW65535:PGH65535 PPS65535:PQD65535 PZO65535:PZZ65535 QJK65535:QJV65535 QTG65535:QTR65535 RDC65535:RDN65535 RMY65535:RNJ65535 RWU65535:RXF65535 SGQ65535:SHB65535 SQM65535:SQX65535 TAI65535:TAT65535 TKE65535:TKP65535 TUA65535:TUL65535 UDW65535:UEH65535 UNS65535:UOD65535 UXO65535:UXZ65535 VHK65535:VHV65535 VRG65535:VRR65535 WBC65535:WBN65535 WKY65535:WLJ65535 WUU65535:WVF65535 II131071:IT131071 SE131071:SP131071 ACA131071:ACL131071 ALW131071:AMH131071 AVS131071:AWD131071 BFO131071:BFZ131071 BPK131071:BPV131071 BZG131071:BZR131071 CJC131071:CJN131071 CSY131071:CTJ131071 DCU131071:DDF131071 DMQ131071:DNB131071 DWM131071:DWX131071 EGI131071:EGT131071 EQE131071:EQP131071 FAA131071:FAL131071 FJW131071:FKH131071 FTS131071:FUD131071 GDO131071:GDZ131071 GNK131071:GNV131071 GXG131071:GXR131071 HHC131071:HHN131071 HQY131071:HRJ131071 IAU131071:IBF131071 IKQ131071:ILB131071 IUM131071:IUX131071 JEI131071:JET131071 JOE131071:JOP131071 JYA131071:JYL131071 KHW131071:KIH131071 KRS131071:KSD131071 LBO131071:LBZ131071 LLK131071:LLV131071 LVG131071:LVR131071 MFC131071:MFN131071 MOY131071:MPJ131071 MYU131071:MZF131071 NIQ131071:NJB131071 NSM131071:NSX131071 OCI131071:OCT131071 OME131071:OMP131071 OWA131071:OWL131071 PFW131071:PGH131071 PPS131071:PQD131071 PZO131071:PZZ131071 QJK131071:QJV131071 QTG131071:QTR131071 RDC131071:RDN131071 RMY131071:RNJ131071 RWU131071:RXF131071 SGQ131071:SHB131071 SQM131071:SQX131071 TAI131071:TAT131071 TKE131071:TKP131071 TUA131071:TUL131071 UDW131071:UEH131071 UNS131071:UOD131071 UXO131071:UXZ131071 VHK131071:VHV131071 VRG131071:VRR131071 WBC131071:WBN131071 WKY131071:WLJ131071 WUU131071:WVF131071 II196607:IT196607 SE196607:SP196607 ACA196607:ACL196607 ALW196607:AMH196607 AVS196607:AWD196607 BFO196607:BFZ196607 BPK196607:BPV196607 BZG196607:BZR196607 CJC196607:CJN196607 CSY196607:CTJ196607 DCU196607:DDF196607 DMQ196607:DNB196607 DWM196607:DWX196607 EGI196607:EGT196607 EQE196607:EQP196607 FAA196607:FAL196607 FJW196607:FKH196607 FTS196607:FUD196607 GDO196607:GDZ196607 GNK196607:GNV196607 GXG196607:GXR196607 HHC196607:HHN196607 HQY196607:HRJ196607 IAU196607:IBF196607 IKQ196607:ILB196607 IUM196607:IUX196607 JEI196607:JET196607 JOE196607:JOP196607 JYA196607:JYL196607 KHW196607:KIH196607 KRS196607:KSD196607 LBO196607:LBZ196607 LLK196607:LLV196607 LVG196607:LVR196607 MFC196607:MFN196607 MOY196607:MPJ196607 MYU196607:MZF196607 NIQ196607:NJB196607 NSM196607:NSX196607 OCI196607:OCT196607 OME196607:OMP196607 OWA196607:OWL196607 PFW196607:PGH196607 PPS196607:PQD196607 PZO196607:PZZ196607 QJK196607:QJV196607 QTG196607:QTR196607 RDC196607:RDN196607 RMY196607:RNJ196607 RWU196607:RXF196607 SGQ196607:SHB196607 SQM196607:SQX196607 TAI196607:TAT196607 TKE196607:TKP196607 TUA196607:TUL196607 UDW196607:UEH196607 UNS196607:UOD196607 UXO196607:UXZ196607 VHK196607:VHV196607 VRG196607:VRR196607 WBC196607:WBN196607 WKY196607:WLJ196607 WUU196607:WVF196607 II262143:IT262143 SE262143:SP262143 ACA262143:ACL262143 ALW262143:AMH262143 AVS262143:AWD262143 BFO262143:BFZ262143 BPK262143:BPV262143 BZG262143:BZR262143 CJC262143:CJN262143 CSY262143:CTJ262143 DCU262143:DDF262143 DMQ262143:DNB262143 DWM262143:DWX262143 EGI262143:EGT262143 EQE262143:EQP262143 FAA262143:FAL262143 FJW262143:FKH262143 FTS262143:FUD262143 GDO262143:GDZ262143 GNK262143:GNV262143 GXG262143:GXR262143 HHC262143:HHN262143 HQY262143:HRJ262143 IAU262143:IBF262143 IKQ262143:ILB262143 IUM262143:IUX262143 JEI262143:JET262143 JOE262143:JOP262143 JYA262143:JYL262143 KHW262143:KIH262143 KRS262143:KSD262143 LBO262143:LBZ262143 LLK262143:LLV262143 LVG262143:LVR262143 MFC262143:MFN262143 MOY262143:MPJ262143 MYU262143:MZF262143 NIQ262143:NJB262143 NSM262143:NSX262143 OCI262143:OCT262143 OME262143:OMP262143 OWA262143:OWL262143 PFW262143:PGH262143 PPS262143:PQD262143 PZO262143:PZZ262143 QJK262143:QJV262143 QTG262143:QTR262143 RDC262143:RDN262143 RMY262143:RNJ262143 RWU262143:RXF262143 SGQ262143:SHB262143 SQM262143:SQX262143 TAI262143:TAT262143 TKE262143:TKP262143 TUA262143:TUL262143 UDW262143:UEH262143 UNS262143:UOD262143 UXO262143:UXZ262143 VHK262143:VHV262143 VRG262143:VRR262143 WBC262143:WBN262143 WKY262143:WLJ262143 WUU262143:WVF262143 II327679:IT327679 SE327679:SP327679 ACA327679:ACL327679 ALW327679:AMH327679 AVS327679:AWD327679 BFO327679:BFZ327679 BPK327679:BPV327679 BZG327679:BZR327679 CJC327679:CJN327679 CSY327679:CTJ327679 DCU327679:DDF327679 DMQ327679:DNB327679 DWM327679:DWX327679 EGI327679:EGT327679 EQE327679:EQP327679 FAA327679:FAL327679 FJW327679:FKH327679 FTS327679:FUD327679 GDO327679:GDZ327679 GNK327679:GNV327679 GXG327679:GXR327679 HHC327679:HHN327679 HQY327679:HRJ327679 IAU327679:IBF327679 IKQ327679:ILB327679 IUM327679:IUX327679 JEI327679:JET327679 JOE327679:JOP327679 JYA327679:JYL327679 KHW327679:KIH327679 KRS327679:KSD327679 LBO327679:LBZ327679 LLK327679:LLV327679 LVG327679:LVR327679 MFC327679:MFN327679 MOY327679:MPJ327679 MYU327679:MZF327679 NIQ327679:NJB327679 NSM327679:NSX327679 OCI327679:OCT327679 OME327679:OMP327679 OWA327679:OWL327679 PFW327679:PGH327679 PPS327679:PQD327679 PZO327679:PZZ327679 QJK327679:QJV327679 QTG327679:QTR327679 RDC327679:RDN327679 RMY327679:RNJ327679 RWU327679:RXF327679 SGQ327679:SHB327679 SQM327679:SQX327679 TAI327679:TAT327679 TKE327679:TKP327679 TUA327679:TUL327679 UDW327679:UEH327679 UNS327679:UOD327679 UXO327679:UXZ327679 VHK327679:VHV327679 VRG327679:VRR327679 WBC327679:WBN327679 WKY327679:WLJ327679 WUU327679:WVF327679 II393215:IT393215 SE393215:SP393215 ACA393215:ACL393215 ALW393215:AMH393215 AVS393215:AWD393215 BFO393215:BFZ393215 BPK393215:BPV393215 BZG393215:BZR393215 CJC393215:CJN393215 CSY393215:CTJ393215 DCU393215:DDF393215 DMQ393215:DNB393215 DWM393215:DWX393215 EGI393215:EGT393215 EQE393215:EQP393215 FAA393215:FAL393215 FJW393215:FKH393215 FTS393215:FUD393215 GDO393215:GDZ393215 GNK393215:GNV393215 GXG393215:GXR393215 HHC393215:HHN393215 HQY393215:HRJ393215 IAU393215:IBF393215 IKQ393215:ILB393215 IUM393215:IUX393215 JEI393215:JET393215 JOE393215:JOP393215 JYA393215:JYL393215 KHW393215:KIH393215 KRS393215:KSD393215 LBO393215:LBZ393215 LLK393215:LLV393215 LVG393215:LVR393215 MFC393215:MFN393215 MOY393215:MPJ393215 MYU393215:MZF393215 NIQ393215:NJB393215 NSM393215:NSX393215 OCI393215:OCT393215 OME393215:OMP393215 OWA393215:OWL393215 PFW393215:PGH393215 PPS393215:PQD393215 PZO393215:PZZ393215 QJK393215:QJV393215 QTG393215:QTR393215 RDC393215:RDN393215 RMY393215:RNJ393215 RWU393215:RXF393215 SGQ393215:SHB393215 SQM393215:SQX393215 TAI393215:TAT393215 TKE393215:TKP393215 TUA393215:TUL393215 UDW393215:UEH393215 UNS393215:UOD393215 UXO393215:UXZ393215 VHK393215:VHV393215 VRG393215:VRR393215 WBC393215:WBN393215 WKY393215:WLJ393215 WUU393215:WVF393215 II458751:IT458751 SE458751:SP458751 ACA458751:ACL458751 ALW458751:AMH458751 AVS458751:AWD458751 BFO458751:BFZ458751 BPK458751:BPV458751 BZG458751:BZR458751 CJC458751:CJN458751 CSY458751:CTJ458751 DCU458751:DDF458751 DMQ458751:DNB458751 DWM458751:DWX458751 EGI458751:EGT458751 EQE458751:EQP458751 FAA458751:FAL458751 FJW458751:FKH458751 FTS458751:FUD458751 GDO458751:GDZ458751 GNK458751:GNV458751 GXG458751:GXR458751 HHC458751:HHN458751 HQY458751:HRJ458751 IAU458751:IBF458751 IKQ458751:ILB458751 IUM458751:IUX458751 JEI458751:JET458751 JOE458751:JOP458751 JYA458751:JYL458751 KHW458751:KIH458751 KRS458751:KSD458751 LBO458751:LBZ458751 LLK458751:LLV458751 LVG458751:LVR458751 MFC458751:MFN458751 MOY458751:MPJ458751 MYU458751:MZF458751 NIQ458751:NJB458751 NSM458751:NSX458751 OCI458751:OCT458751 OME458751:OMP458751 OWA458751:OWL458751 PFW458751:PGH458751 PPS458751:PQD458751 PZO458751:PZZ458751 QJK458751:QJV458751 QTG458751:QTR458751 RDC458751:RDN458751 RMY458751:RNJ458751 RWU458751:RXF458751 SGQ458751:SHB458751 SQM458751:SQX458751 TAI458751:TAT458751 TKE458751:TKP458751 TUA458751:TUL458751 UDW458751:UEH458751 UNS458751:UOD458751 UXO458751:UXZ458751 VHK458751:VHV458751 VRG458751:VRR458751 WBC458751:WBN458751 WKY458751:WLJ458751 WUU458751:WVF458751 II524287:IT524287 SE524287:SP524287 ACA524287:ACL524287 ALW524287:AMH524287 AVS524287:AWD524287 BFO524287:BFZ524287 BPK524287:BPV524287 BZG524287:BZR524287 CJC524287:CJN524287 CSY524287:CTJ524287 DCU524287:DDF524287 DMQ524287:DNB524287 DWM524287:DWX524287 EGI524287:EGT524287 EQE524287:EQP524287 FAA524287:FAL524287 FJW524287:FKH524287 FTS524287:FUD524287 GDO524287:GDZ524287 GNK524287:GNV524287 GXG524287:GXR524287 HHC524287:HHN524287 HQY524287:HRJ524287 IAU524287:IBF524287 IKQ524287:ILB524287 IUM524287:IUX524287 JEI524287:JET524287 JOE524287:JOP524287 JYA524287:JYL524287 KHW524287:KIH524287 KRS524287:KSD524287 LBO524287:LBZ524287 LLK524287:LLV524287 LVG524287:LVR524287 MFC524287:MFN524287 MOY524287:MPJ524287 MYU524287:MZF524287 NIQ524287:NJB524287 NSM524287:NSX524287 OCI524287:OCT524287 OME524287:OMP524287 OWA524287:OWL524287 PFW524287:PGH524287 PPS524287:PQD524287 PZO524287:PZZ524287 QJK524287:QJV524287 QTG524287:QTR524287 RDC524287:RDN524287 RMY524287:RNJ524287 RWU524287:RXF524287 SGQ524287:SHB524287 SQM524287:SQX524287 TAI524287:TAT524287 TKE524287:TKP524287 TUA524287:TUL524287 UDW524287:UEH524287 UNS524287:UOD524287 UXO524287:UXZ524287 VHK524287:VHV524287 VRG524287:VRR524287 WBC524287:WBN524287 WKY524287:WLJ524287 WUU524287:WVF524287 II589823:IT589823 SE589823:SP589823 ACA589823:ACL589823 ALW589823:AMH589823 AVS589823:AWD589823 BFO589823:BFZ589823 BPK589823:BPV589823 BZG589823:BZR589823 CJC589823:CJN589823 CSY589823:CTJ589823 DCU589823:DDF589823 DMQ589823:DNB589823 DWM589823:DWX589823 EGI589823:EGT589823 EQE589823:EQP589823 FAA589823:FAL589823 FJW589823:FKH589823 FTS589823:FUD589823 GDO589823:GDZ589823 GNK589823:GNV589823 GXG589823:GXR589823 HHC589823:HHN589823 HQY589823:HRJ589823 IAU589823:IBF589823 IKQ589823:ILB589823 IUM589823:IUX589823 JEI589823:JET589823 JOE589823:JOP589823 JYA589823:JYL589823 KHW589823:KIH589823 KRS589823:KSD589823 LBO589823:LBZ589823 LLK589823:LLV589823 LVG589823:LVR589823 MFC589823:MFN589823 MOY589823:MPJ589823 MYU589823:MZF589823 NIQ589823:NJB589823 NSM589823:NSX589823 OCI589823:OCT589823 OME589823:OMP589823 OWA589823:OWL589823 PFW589823:PGH589823 PPS589823:PQD589823 PZO589823:PZZ589823 QJK589823:QJV589823 QTG589823:QTR589823 RDC589823:RDN589823 RMY589823:RNJ589823 RWU589823:RXF589823 SGQ589823:SHB589823 SQM589823:SQX589823 TAI589823:TAT589823 TKE589823:TKP589823 TUA589823:TUL589823 UDW589823:UEH589823 UNS589823:UOD589823 UXO589823:UXZ589823 VHK589823:VHV589823 VRG589823:VRR589823 WBC589823:WBN589823 WKY589823:WLJ589823 WUU589823:WVF589823 II655359:IT655359 SE655359:SP655359 ACA655359:ACL655359 ALW655359:AMH655359 AVS655359:AWD655359 BFO655359:BFZ655359 BPK655359:BPV655359 BZG655359:BZR655359 CJC655359:CJN655359 CSY655359:CTJ655359 DCU655359:DDF655359 DMQ655359:DNB655359 DWM655359:DWX655359 EGI655359:EGT655359 EQE655359:EQP655359 FAA655359:FAL655359 FJW655359:FKH655359 FTS655359:FUD655359 GDO655359:GDZ655359 GNK655359:GNV655359 GXG655359:GXR655359 HHC655359:HHN655359 HQY655359:HRJ655359 IAU655359:IBF655359 IKQ655359:ILB655359 IUM655359:IUX655359 JEI655359:JET655359 JOE655359:JOP655359 JYA655359:JYL655359 KHW655359:KIH655359 KRS655359:KSD655359 LBO655359:LBZ655359 LLK655359:LLV655359 LVG655359:LVR655359 MFC655359:MFN655359 MOY655359:MPJ655359 MYU655359:MZF655359 NIQ655359:NJB655359 NSM655359:NSX655359 OCI655359:OCT655359 OME655359:OMP655359 OWA655359:OWL655359 PFW655359:PGH655359 PPS655359:PQD655359 PZO655359:PZZ655359 QJK655359:QJV655359 QTG655359:QTR655359 RDC655359:RDN655359 RMY655359:RNJ655359 RWU655359:RXF655359 SGQ655359:SHB655359 SQM655359:SQX655359 TAI655359:TAT655359 TKE655359:TKP655359 TUA655359:TUL655359 UDW655359:UEH655359 UNS655359:UOD655359 UXO655359:UXZ655359 VHK655359:VHV655359 VRG655359:VRR655359 WBC655359:WBN655359 WKY655359:WLJ655359 WUU655359:WVF655359 II720895:IT720895 SE720895:SP720895 ACA720895:ACL720895 ALW720895:AMH720895 AVS720895:AWD720895 BFO720895:BFZ720895 BPK720895:BPV720895 BZG720895:BZR720895 CJC720895:CJN720895 CSY720895:CTJ720895 DCU720895:DDF720895 DMQ720895:DNB720895 DWM720895:DWX720895 EGI720895:EGT720895 EQE720895:EQP720895 FAA720895:FAL720895 FJW720895:FKH720895 FTS720895:FUD720895 GDO720895:GDZ720895 GNK720895:GNV720895 GXG720895:GXR720895 HHC720895:HHN720895 HQY720895:HRJ720895 IAU720895:IBF720895 IKQ720895:ILB720895 IUM720895:IUX720895 JEI720895:JET720895 JOE720895:JOP720895 JYA720895:JYL720895 KHW720895:KIH720895 KRS720895:KSD720895 LBO720895:LBZ720895 LLK720895:LLV720895 LVG720895:LVR720895 MFC720895:MFN720895 MOY720895:MPJ720895 MYU720895:MZF720895 NIQ720895:NJB720895 NSM720895:NSX720895 OCI720895:OCT720895 OME720895:OMP720895 OWA720895:OWL720895 PFW720895:PGH720895 PPS720895:PQD720895 PZO720895:PZZ720895 QJK720895:QJV720895 QTG720895:QTR720895 RDC720895:RDN720895 RMY720895:RNJ720895 RWU720895:RXF720895 SGQ720895:SHB720895 SQM720895:SQX720895 TAI720895:TAT720895 TKE720895:TKP720895 TUA720895:TUL720895 UDW720895:UEH720895 UNS720895:UOD720895 UXO720895:UXZ720895 VHK720895:VHV720895 VRG720895:VRR720895 WBC720895:WBN720895 WKY720895:WLJ720895 WUU720895:WVF720895 II786431:IT786431 SE786431:SP786431 ACA786431:ACL786431 ALW786431:AMH786431 AVS786431:AWD786431 BFO786431:BFZ786431 BPK786431:BPV786431 BZG786431:BZR786431 CJC786431:CJN786431 CSY786431:CTJ786431 DCU786431:DDF786431 DMQ786431:DNB786431 DWM786431:DWX786431 EGI786431:EGT786431 EQE786431:EQP786431 FAA786431:FAL786431 FJW786431:FKH786431 FTS786431:FUD786431 GDO786431:GDZ786431 GNK786431:GNV786431 GXG786431:GXR786431 HHC786431:HHN786431 HQY786431:HRJ786431 IAU786431:IBF786431 IKQ786431:ILB786431 IUM786431:IUX786431 JEI786431:JET786431 JOE786431:JOP786431 JYA786431:JYL786431 KHW786431:KIH786431 KRS786431:KSD786431 LBO786431:LBZ786431 LLK786431:LLV786431 LVG786431:LVR786431 MFC786431:MFN786431 MOY786431:MPJ786431 MYU786431:MZF786431 NIQ786431:NJB786431 NSM786431:NSX786431 OCI786431:OCT786431 OME786431:OMP786431 OWA786431:OWL786431 PFW786431:PGH786431 PPS786431:PQD786431 PZO786431:PZZ786431 QJK786431:QJV786431 QTG786431:QTR786431 RDC786431:RDN786431 RMY786431:RNJ786431 RWU786431:RXF786431 SGQ786431:SHB786431 SQM786431:SQX786431 TAI786431:TAT786431 TKE786431:TKP786431 TUA786431:TUL786431 UDW786431:UEH786431 UNS786431:UOD786431 UXO786431:UXZ786431 VHK786431:VHV786431 VRG786431:VRR786431 WBC786431:WBN786431 WKY786431:WLJ786431 WUU786431:WVF786431 II851967:IT851967 SE851967:SP851967 ACA851967:ACL851967 ALW851967:AMH851967 AVS851967:AWD851967 BFO851967:BFZ851967 BPK851967:BPV851967 BZG851967:BZR851967 CJC851967:CJN851967 CSY851967:CTJ851967 DCU851967:DDF851967 DMQ851967:DNB851967 DWM851967:DWX851967 EGI851967:EGT851967 EQE851967:EQP851967 FAA851967:FAL851967 FJW851967:FKH851967 FTS851967:FUD851967 GDO851967:GDZ851967 GNK851967:GNV851967 GXG851967:GXR851967 HHC851967:HHN851967 HQY851967:HRJ851967 IAU851967:IBF851967 IKQ851967:ILB851967 IUM851967:IUX851967 JEI851967:JET851967 JOE851967:JOP851967 JYA851967:JYL851967 KHW851967:KIH851967 KRS851967:KSD851967 LBO851967:LBZ851967 LLK851967:LLV851967 LVG851967:LVR851967 MFC851967:MFN851967 MOY851967:MPJ851967 MYU851967:MZF851967 NIQ851967:NJB851967 NSM851967:NSX851967 OCI851967:OCT851967 OME851967:OMP851967 OWA851967:OWL851967 PFW851967:PGH851967 PPS851967:PQD851967 PZO851967:PZZ851967 QJK851967:QJV851967 QTG851967:QTR851967 RDC851967:RDN851967 RMY851967:RNJ851967 RWU851967:RXF851967 SGQ851967:SHB851967 SQM851967:SQX851967 TAI851967:TAT851967 TKE851967:TKP851967 TUA851967:TUL851967 UDW851967:UEH851967 UNS851967:UOD851967 UXO851967:UXZ851967 VHK851967:VHV851967 VRG851967:VRR851967 WBC851967:WBN851967 WKY851967:WLJ851967 WUU851967:WVF851967 II917503:IT917503 SE917503:SP917503 ACA917503:ACL917503 ALW917503:AMH917503 AVS917503:AWD917503 BFO917503:BFZ917503 BPK917503:BPV917503 BZG917503:BZR917503 CJC917503:CJN917503 CSY917503:CTJ917503 DCU917503:DDF917503 DMQ917503:DNB917503 DWM917503:DWX917503 EGI917503:EGT917503 EQE917503:EQP917503 FAA917503:FAL917503 FJW917503:FKH917503 FTS917503:FUD917503 GDO917503:GDZ917503 GNK917503:GNV917503 GXG917503:GXR917503 HHC917503:HHN917503 HQY917503:HRJ917503 IAU917503:IBF917503 IKQ917503:ILB917503 IUM917503:IUX917503 JEI917503:JET917503 JOE917503:JOP917503 JYA917503:JYL917503 KHW917503:KIH917503 KRS917503:KSD917503 LBO917503:LBZ917503 LLK917503:LLV917503 LVG917503:LVR917503 MFC917503:MFN917503 MOY917503:MPJ917503 MYU917503:MZF917503 NIQ917503:NJB917503 NSM917503:NSX917503 OCI917503:OCT917503 OME917503:OMP917503 OWA917503:OWL917503 PFW917503:PGH917503 PPS917503:PQD917503 PZO917503:PZZ917503 QJK917503:QJV917503 QTG917503:QTR917503 RDC917503:RDN917503 RMY917503:RNJ917503 RWU917503:RXF917503 SGQ917503:SHB917503 SQM917503:SQX917503 TAI917503:TAT917503 TKE917503:TKP917503 TUA917503:TUL917503 UDW917503:UEH917503 UNS917503:UOD917503 UXO917503:UXZ917503 VHK917503:VHV917503 VRG917503:VRR917503 WBC917503:WBN917503 WKY917503:WLJ917503 WUU917503:WVF917503 II983039:IT983039 SE983039:SP983039 ACA983039:ACL983039 ALW983039:AMH983039 AVS983039:AWD983039 BFO983039:BFZ983039 BPK983039:BPV983039 BZG983039:BZR983039 CJC983039:CJN983039 CSY983039:CTJ983039 DCU983039:DDF983039 DMQ983039:DNB983039 DWM983039:DWX983039 EGI983039:EGT983039 EQE983039:EQP983039 FAA983039:FAL983039 FJW983039:FKH983039 FTS983039:FUD983039 GDO983039:GDZ983039 GNK983039:GNV983039 GXG983039:GXR983039 HHC983039:HHN983039 HQY983039:HRJ983039 IAU983039:IBF983039 IKQ983039:ILB983039 IUM983039:IUX983039 JEI983039:JET983039 JOE983039:JOP983039 JYA983039:JYL983039 KHW983039:KIH983039 KRS983039:KSD983039 LBO983039:LBZ983039 LLK983039:LLV983039 LVG983039:LVR983039 MFC983039:MFN983039 MOY983039:MPJ983039 MYU983039:MZF983039 NIQ983039:NJB983039 NSM983039:NSX983039 OCI983039:OCT983039 OME983039:OMP983039 OWA983039:OWL983039 PFW983039:PGH983039 PPS983039:PQD983039 PZO983039:PZZ983039 QJK983039:QJV983039 QTG983039:QTR983039 RDC983039:RDN983039 RMY983039:RNJ983039 RWU983039:RXF983039 SGQ983039:SHB983039 SQM983039:SQX983039 TAI983039:TAT983039 TKE983039:TKP983039 TUA983039:TUL983039 UDW983039:UEH983039 UNS983039:UOD983039 UXO983039:UXZ983039 VHK983039:VHV983039 VRG983039:VRR983039 WBC983039:WBN983039 WKY983039:WLJ983039 WUU983039:WVF983039 HI65532:HT65538 RE65532:RP65538 ABA65532:ABL65538 AKW65532:ALH65538 AUS65532:AVD65538 BEO65532:BEZ65538 BOK65532:BOV65538 BYG65532:BYR65538 CIC65532:CIN65538 CRY65532:CSJ65538 DBU65532:DCF65538 DLQ65532:DMB65538 DVM65532:DVX65538 EFI65532:EFT65538 EPE65532:EPP65538 EZA65532:EZL65538 FIW65532:FJH65538 FSS65532:FTD65538 GCO65532:GCZ65538 GMK65532:GMV65538 GWG65532:GWR65538 HGC65532:HGN65538 HPY65532:HQJ65538 HZU65532:IAF65538 IJQ65532:IKB65538 ITM65532:ITX65538 JDI65532:JDT65538 JNE65532:JNP65538 JXA65532:JXL65538 KGW65532:KHH65538 KQS65532:KRD65538 LAO65532:LAZ65538 LKK65532:LKV65538 LUG65532:LUR65538 MEC65532:MEN65538 MNY65532:MOJ65538 MXU65532:MYF65538 NHQ65532:NIB65538 NRM65532:NRX65538 OBI65532:OBT65538 OLE65532:OLP65538 OVA65532:OVL65538 PEW65532:PFH65538 POS65532:PPD65538 PYO65532:PYZ65538 QIK65532:QIV65538 QSG65532:QSR65538 RCC65532:RCN65538 RLY65532:RMJ65538 RVU65532:RWF65538 SFQ65532:SGB65538 SPM65532:SPX65538 SZI65532:SZT65538 TJE65532:TJP65538 TTA65532:TTL65538 UCW65532:UDH65538 UMS65532:UND65538 UWO65532:UWZ65538 VGK65532:VGV65538 VQG65532:VQR65538 WAC65532:WAN65538 WJY65532:WKJ65538 WTU65532:WUF65538 HI131068:HT131074 RE131068:RP131074 ABA131068:ABL131074 AKW131068:ALH131074 AUS131068:AVD131074 BEO131068:BEZ131074 BOK131068:BOV131074 BYG131068:BYR131074 CIC131068:CIN131074 CRY131068:CSJ131074 DBU131068:DCF131074 DLQ131068:DMB131074 DVM131068:DVX131074 EFI131068:EFT131074 EPE131068:EPP131074 EZA131068:EZL131074 FIW131068:FJH131074 FSS131068:FTD131074 GCO131068:GCZ131074 GMK131068:GMV131074 GWG131068:GWR131074 HGC131068:HGN131074 HPY131068:HQJ131074 HZU131068:IAF131074 IJQ131068:IKB131074 ITM131068:ITX131074 JDI131068:JDT131074 JNE131068:JNP131074 JXA131068:JXL131074 KGW131068:KHH131074 KQS131068:KRD131074 LAO131068:LAZ131074 LKK131068:LKV131074 LUG131068:LUR131074 MEC131068:MEN131074 MNY131068:MOJ131074 MXU131068:MYF131074 NHQ131068:NIB131074 NRM131068:NRX131074 OBI131068:OBT131074 OLE131068:OLP131074 OVA131068:OVL131074 PEW131068:PFH131074 POS131068:PPD131074 PYO131068:PYZ131074 QIK131068:QIV131074 QSG131068:QSR131074 RCC131068:RCN131074 RLY131068:RMJ131074 RVU131068:RWF131074 SFQ131068:SGB131074 SPM131068:SPX131074 SZI131068:SZT131074 TJE131068:TJP131074 TTA131068:TTL131074 UCW131068:UDH131074 UMS131068:UND131074 UWO131068:UWZ131074 VGK131068:VGV131074 VQG131068:VQR131074 WAC131068:WAN131074 WJY131068:WKJ131074 WTU131068:WUF131074 HI196604:HT196610 RE196604:RP196610 ABA196604:ABL196610 AKW196604:ALH196610 AUS196604:AVD196610 BEO196604:BEZ196610 BOK196604:BOV196610 BYG196604:BYR196610 CIC196604:CIN196610 CRY196604:CSJ196610 DBU196604:DCF196610 DLQ196604:DMB196610 DVM196604:DVX196610 EFI196604:EFT196610 EPE196604:EPP196610 EZA196604:EZL196610 FIW196604:FJH196610 FSS196604:FTD196610 GCO196604:GCZ196610 GMK196604:GMV196610 GWG196604:GWR196610 HGC196604:HGN196610 HPY196604:HQJ196610 HZU196604:IAF196610 IJQ196604:IKB196610 ITM196604:ITX196610 JDI196604:JDT196610 JNE196604:JNP196610 JXA196604:JXL196610 KGW196604:KHH196610 KQS196604:KRD196610 LAO196604:LAZ196610 LKK196604:LKV196610 LUG196604:LUR196610 MEC196604:MEN196610 MNY196604:MOJ196610 MXU196604:MYF196610 NHQ196604:NIB196610 NRM196604:NRX196610 OBI196604:OBT196610 OLE196604:OLP196610 OVA196604:OVL196610 PEW196604:PFH196610 POS196604:PPD196610 PYO196604:PYZ196610 QIK196604:QIV196610 QSG196604:QSR196610 RCC196604:RCN196610 RLY196604:RMJ196610 RVU196604:RWF196610 SFQ196604:SGB196610 SPM196604:SPX196610 SZI196604:SZT196610 TJE196604:TJP196610 TTA196604:TTL196610 UCW196604:UDH196610 UMS196604:UND196610 UWO196604:UWZ196610 VGK196604:VGV196610 VQG196604:VQR196610 WAC196604:WAN196610 WJY196604:WKJ196610 WTU196604:WUF196610 HI262140:HT262146 RE262140:RP262146 ABA262140:ABL262146 AKW262140:ALH262146 AUS262140:AVD262146 BEO262140:BEZ262146 BOK262140:BOV262146 BYG262140:BYR262146 CIC262140:CIN262146 CRY262140:CSJ262146 DBU262140:DCF262146 DLQ262140:DMB262146 DVM262140:DVX262146 EFI262140:EFT262146 EPE262140:EPP262146 EZA262140:EZL262146 FIW262140:FJH262146 FSS262140:FTD262146 GCO262140:GCZ262146 GMK262140:GMV262146 GWG262140:GWR262146 HGC262140:HGN262146 HPY262140:HQJ262146 HZU262140:IAF262146 IJQ262140:IKB262146 ITM262140:ITX262146 JDI262140:JDT262146 JNE262140:JNP262146 JXA262140:JXL262146 KGW262140:KHH262146 KQS262140:KRD262146 LAO262140:LAZ262146 LKK262140:LKV262146 LUG262140:LUR262146 MEC262140:MEN262146 MNY262140:MOJ262146 MXU262140:MYF262146 NHQ262140:NIB262146 NRM262140:NRX262146 OBI262140:OBT262146 OLE262140:OLP262146 OVA262140:OVL262146 PEW262140:PFH262146 POS262140:PPD262146 PYO262140:PYZ262146 QIK262140:QIV262146 QSG262140:QSR262146 RCC262140:RCN262146 RLY262140:RMJ262146 RVU262140:RWF262146 SFQ262140:SGB262146 SPM262140:SPX262146 SZI262140:SZT262146 TJE262140:TJP262146 TTA262140:TTL262146 UCW262140:UDH262146 UMS262140:UND262146 UWO262140:UWZ262146 VGK262140:VGV262146 VQG262140:VQR262146 WAC262140:WAN262146 WJY262140:WKJ262146 WTU262140:WUF262146 HI327676:HT327682 RE327676:RP327682 ABA327676:ABL327682 AKW327676:ALH327682 AUS327676:AVD327682 BEO327676:BEZ327682 BOK327676:BOV327682 BYG327676:BYR327682 CIC327676:CIN327682 CRY327676:CSJ327682 DBU327676:DCF327682 DLQ327676:DMB327682 DVM327676:DVX327682 EFI327676:EFT327682 EPE327676:EPP327682 EZA327676:EZL327682 FIW327676:FJH327682 FSS327676:FTD327682 GCO327676:GCZ327682 GMK327676:GMV327682 GWG327676:GWR327682 HGC327676:HGN327682 HPY327676:HQJ327682 HZU327676:IAF327682 IJQ327676:IKB327682 ITM327676:ITX327682 JDI327676:JDT327682 JNE327676:JNP327682 JXA327676:JXL327682 KGW327676:KHH327682 KQS327676:KRD327682 LAO327676:LAZ327682 LKK327676:LKV327682 LUG327676:LUR327682 MEC327676:MEN327682 MNY327676:MOJ327682 MXU327676:MYF327682 NHQ327676:NIB327682 NRM327676:NRX327682 OBI327676:OBT327682 OLE327676:OLP327682 OVA327676:OVL327682 PEW327676:PFH327682 POS327676:PPD327682 PYO327676:PYZ327682 QIK327676:QIV327682 QSG327676:QSR327682 RCC327676:RCN327682 RLY327676:RMJ327682 RVU327676:RWF327682 SFQ327676:SGB327682 SPM327676:SPX327682 SZI327676:SZT327682 TJE327676:TJP327682 TTA327676:TTL327682 UCW327676:UDH327682 UMS327676:UND327682 UWO327676:UWZ327682 VGK327676:VGV327682 VQG327676:VQR327682 WAC327676:WAN327682 WJY327676:WKJ327682 WTU327676:WUF327682 HI393212:HT393218 RE393212:RP393218 ABA393212:ABL393218 AKW393212:ALH393218 AUS393212:AVD393218 BEO393212:BEZ393218 BOK393212:BOV393218 BYG393212:BYR393218 CIC393212:CIN393218 CRY393212:CSJ393218 DBU393212:DCF393218 DLQ393212:DMB393218 DVM393212:DVX393218 EFI393212:EFT393218 EPE393212:EPP393218 EZA393212:EZL393218 FIW393212:FJH393218 FSS393212:FTD393218 GCO393212:GCZ393218 GMK393212:GMV393218 GWG393212:GWR393218 HGC393212:HGN393218 HPY393212:HQJ393218 HZU393212:IAF393218 IJQ393212:IKB393218 ITM393212:ITX393218 JDI393212:JDT393218 JNE393212:JNP393218 JXA393212:JXL393218 KGW393212:KHH393218 KQS393212:KRD393218 LAO393212:LAZ393218 LKK393212:LKV393218 LUG393212:LUR393218 MEC393212:MEN393218 MNY393212:MOJ393218 MXU393212:MYF393218 NHQ393212:NIB393218 NRM393212:NRX393218 OBI393212:OBT393218 OLE393212:OLP393218 OVA393212:OVL393218 PEW393212:PFH393218 POS393212:PPD393218 PYO393212:PYZ393218 QIK393212:QIV393218 QSG393212:QSR393218 RCC393212:RCN393218 RLY393212:RMJ393218 RVU393212:RWF393218 SFQ393212:SGB393218 SPM393212:SPX393218 SZI393212:SZT393218 TJE393212:TJP393218 TTA393212:TTL393218 UCW393212:UDH393218 UMS393212:UND393218 UWO393212:UWZ393218 VGK393212:VGV393218 VQG393212:VQR393218 WAC393212:WAN393218 WJY393212:WKJ393218 WTU393212:WUF393218 HI458748:HT458754 RE458748:RP458754 ABA458748:ABL458754 AKW458748:ALH458754 AUS458748:AVD458754 BEO458748:BEZ458754 BOK458748:BOV458754 BYG458748:BYR458754 CIC458748:CIN458754 CRY458748:CSJ458754 DBU458748:DCF458754 DLQ458748:DMB458754 DVM458748:DVX458754 EFI458748:EFT458754 EPE458748:EPP458754 EZA458748:EZL458754 FIW458748:FJH458754 FSS458748:FTD458754 GCO458748:GCZ458754 GMK458748:GMV458754 GWG458748:GWR458754 HGC458748:HGN458754 HPY458748:HQJ458754 HZU458748:IAF458754 IJQ458748:IKB458754 ITM458748:ITX458754 JDI458748:JDT458754 JNE458748:JNP458754 JXA458748:JXL458754 KGW458748:KHH458754 KQS458748:KRD458754 LAO458748:LAZ458754 LKK458748:LKV458754 LUG458748:LUR458754 MEC458748:MEN458754 MNY458748:MOJ458754 MXU458748:MYF458754 NHQ458748:NIB458754 NRM458748:NRX458754 OBI458748:OBT458754 OLE458748:OLP458754 OVA458748:OVL458754 PEW458748:PFH458754 POS458748:PPD458754 PYO458748:PYZ458754 QIK458748:QIV458754 QSG458748:QSR458754 RCC458748:RCN458754 RLY458748:RMJ458754 RVU458748:RWF458754 SFQ458748:SGB458754 SPM458748:SPX458754 SZI458748:SZT458754 TJE458748:TJP458754 TTA458748:TTL458754 UCW458748:UDH458754 UMS458748:UND458754 UWO458748:UWZ458754 VGK458748:VGV458754 VQG458748:VQR458754 WAC458748:WAN458754 WJY458748:WKJ458754 WTU458748:WUF458754 HI524284:HT524290 RE524284:RP524290 ABA524284:ABL524290 AKW524284:ALH524290 AUS524284:AVD524290 BEO524284:BEZ524290 BOK524284:BOV524290 BYG524284:BYR524290 CIC524284:CIN524290 CRY524284:CSJ524290 DBU524284:DCF524290 DLQ524284:DMB524290 DVM524284:DVX524290 EFI524284:EFT524290 EPE524284:EPP524290 EZA524284:EZL524290 FIW524284:FJH524290 FSS524284:FTD524290 GCO524284:GCZ524290 GMK524284:GMV524290 GWG524284:GWR524290 HGC524284:HGN524290 HPY524284:HQJ524290 HZU524284:IAF524290 IJQ524284:IKB524290 ITM524284:ITX524290 JDI524284:JDT524290 JNE524284:JNP524290 JXA524284:JXL524290 KGW524284:KHH524290 KQS524284:KRD524290 LAO524284:LAZ524290 LKK524284:LKV524290 LUG524284:LUR524290 MEC524284:MEN524290 MNY524284:MOJ524290 MXU524284:MYF524290 NHQ524284:NIB524290 NRM524284:NRX524290 OBI524284:OBT524290 OLE524284:OLP524290 OVA524284:OVL524290 PEW524284:PFH524290 POS524284:PPD524290 PYO524284:PYZ524290 QIK524284:QIV524290 QSG524284:QSR524290 RCC524284:RCN524290 RLY524284:RMJ524290 RVU524284:RWF524290 SFQ524284:SGB524290 SPM524284:SPX524290 SZI524284:SZT524290 TJE524284:TJP524290 TTA524284:TTL524290 UCW524284:UDH524290 UMS524284:UND524290 UWO524284:UWZ524290 VGK524284:VGV524290 VQG524284:VQR524290 WAC524284:WAN524290 WJY524284:WKJ524290 WTU524284:WUF524290 HI589820:HT589826 RE589820:RP589826 ABA589820:ABL589826 AKW589820:ALH589826 AUS589820:AVD589826 BEO589820:BEZ589826 BOK589820:BOV589826 BYG589820:BYR589826 CIC589820:CIN589826 CRY589820:CSJ589826 DBU589820:DCF589826 DLQ589820:DMB589826 DVM589820:DVX589826 EFI589820:EFT589826 EPE589820:EPP589826 EZA589820:EZL589826 FIW589820:FJH589826 FSS589820:FTD589826 GCO589820:GCZ589826 GMK589820:GMV589826 GWG589820:GWR589826 HGC589820:HGN589826 HPY589820:HQJ589826 HZU589820:IAF589826 IJQ589820:IKB589826 ITM589820:ITX589826 JDI589820:JDT589826 JNE589820:JNP589826 JXA589820:JXL589826 KGW589820:KHH589826 KQS589820:KRD589826 LAO589820:LAZ589826 LKK589820:LKV589826 LUG589820:LUR589826 MEC589820:MEN589826 MNY589820:MOJ589826 MXU589820:MYF589826 NHQ589820:NIB589826 NRM589820:NRX589826 OBI589820:OBT589826 OLE589820:OLP589826 OVA589820:OVL589826 PEW589820:PFH589826 POS589820:PPD589826 PYO589820:PYZ589826 QIK589820:QIV589826 QSG589820:QSR589826 RCC589820:RCN589826 RLY589820:RMJ589826 RVU589820:RWF589826 SFQ589820:SGB589826 SPM589820:SPX589826 SZI589820:SZT589826 TJE589820:TJP589826 TTA589820:TTL589826 UCW589820:UDH589826 UMS589820:UND589826 UWO589820:UWZ589826 VGK589820:VGV589826 VQG589820:VQR589826 WAC589820:WAN589826 WJY589820:WKJ589826 WTU589820:WUF589826 HI655356:HT655362 RE655356:RP655362 ABA655356:ABL655362 AKW655356:ALH655362 AUS655356:AVD655362 BEO655356:BEZ655362 BOK655356:BOV655362 BYG655356:BYR655362 CIC655356:CIN655362 CRY655356:CSJ655362 DBU655356:DCF655362 DLQ655356:DMB655362 DVM655356:DVX655362 EFI655356:EFT655362 EPE655356:EPP655362 EZA655356:EZL655362 FIW655356:FJH655362 FSS655356:FTD655362 GCO655356:GCZ655362 GMK655356:GMV655362 GWG655356:GWR655362 HGC655356:HGN655362 HPY655356:HQJ655362 HZU655356:IAF655362 IJQ655356:IKB655362 ITM655356:ITX655362 JDI655356:JDT655362 JNE655356:JNP655362 JXA655356:JXL655362 KGW655356:KHH655362 KQS655356:KRD655362 LAO655356:LAZ655362 LKK655356:LKV655362 LUG655356:LUR655362 MEC655356:MEN655362 MNY655356:MOJ655362 MXU655356:MYF655362 NHQ655356:NIB655362 NRM655356:NRX655362 OBI655356:OBT655362 OLE655356:OLP655362 OVA655356:OVL655362 PEW655356:PFH655362 POS655356:PPD655362 PYO655356:PYZ655362 QIK655356:QIV655362 QSG655356:QSR655362 RCC655356:RCN655362 RLY655356:RMJ655362 RVU655356:RWF655362 SFQ655356:SGB655362 SPM655356:SPX655362 SZI655356:SZT655362 TJE655356:TJP655362 TTA655356:TTL655362 UCW655356:UDH655362 UMS655356:UND655362 UWO655356:UWZ655362 VGK655356:VGV655362 VQG655356:VQR655362 WAC655356:WAN655362 WJY655356:WKJ655362 WTU655356:WUF655362 HI720892:HT720898 RE720892:RP720898 ABA720892:ABL720898 AKW720892:ALH720898 AUS720892:AVD720898 BEO720892:BEZ720898 BOK720892:BOV720898 BYG720892:BYR720898 CIC720892:CIN720898 CRY720892:CSJ720898 DBU720892:DCF720898 DLQ720892:DMB720898 DVM720892:DVX720898 EFI720892:EFT720898 EPE720892:EPP720898 EZA720892:EZL720898 FIW720892:FJH720898 FSS720892:FTD720898 GCO720892:GCZ720898 GMK720892:GMV720898 GWG720892:GWR720898 HGC720892:HGN720898 HPY720892:HQJ720898 HZU720892:IAF720898 IJQ720892:IKB720898 ITM720892:ITX720898 JDI720892:JDT720898 JNE720892:JNP720898 JXA720892:JXL720898 KGW720892:KHH720898 KQS720892:KRD720898 LAO720892:LAZ720898 LKK720892:LKV720898 LUG720892:LUR720898 MEC720892:MEN720898 MNY720892:MOJ720898 MXU720892:MYF720898 NHQ720892:NIB720898 NRM720892:NRX720898 OBI720892:OBT720898 OLE720892:OLP720898 OVA720892:OVL720898 PEW720892:PFH720898 POS720892:PPD720898 PYO720892:PYZ720898 QIK720892:QIV720898 QSG720892:QSR720898 RCC720892:RCN720898 RLY720892:RMJ720898 RVU720892:RWF720898 SFQ720892:SGB720898 SPM720892:SPX720898 SZI720892:SZT720898 TJE720892:TJP720898 TTA720892:TTL720898 UCW720892:UDH720898 UMS720892:UND720898 UWO720892:UWZ720898 VGK720892:VGV720898 VQG720892:VQR720898 WAC720892:WAN720898 WJY720892:WKJ720898 WTU720892:WUF720898 HI786428:HT786434 RE786428:RP786434 ABA786428:ABL786434 AKW786428:ALH786434 AUS786428:AVD786434 BEO786428:BEZ786434 BOK786428:BOV786434 BYG786428:BYR786434 CIC786428:CIN786434 CRY786428:CSJ786434 DBU786428:DCF786434 DLQ786428:DMB786434 DVM786428:DVX786434 EFI786428:EFT786434 EPE786428:EPP786434 EZA786428:EZL786434 FIW786428:FJH786434 FSS786428:FTD786434 GCO786428:GCZ786434 GMK786428:GMV786434 GWG786428:GWR786434 HGC786428:HGN786434 HPY786428:HQJ786434 HZU786428:IAF786434 IJQ786428:IKB786434 ITM786428:ITX786434 JDI786428:JDT786434 JNE786428:JNP786434 JXA786428:JXL786434 KGW786428:KHH786434 KQS786428:KRD786434 LAO786428:LAZ786434 LKK786428:LKV786434 LUG786428:LUR786434 MEC786428:MEN786434 MNY786428:MOJ786434 MXU786428:MYF786434 NHQ786428:NIB786434 NRM786428:NRX786434 OBI786428:OBT786434 OLE786428:OLP786434 OVA786428:OVL786434 PEW786428:PFH786434 POS786428:PPD786434 PYO786428:PYZ786434 QIK786428:QIV786434 QSG786428:QSR786434 RCC786428:RCN786434 RLY786428:RMJ786434 RVU786428:RWF786434 SFQ786428:SGB786434 SPM786428:SPX786434 SZI786428:SZT786434 TJE786428:TJP786434 TTA786428:TTL786434 UCW786428:UDH786434 UMS786428:UND786434 UWO786428:UWZ786434 VGK786428:VGV786434 VQG786428:VQR786434 WAC786428:WAN786434 WJY786428:WKJ786434 WTU786428:WUF786434 HI851964:HT851970 RE851964:RP851970 ABA851964:ABL851970 AKW851964:ALH851970 AUS851964:AVD851970 BEO851964:BEZ851970 BOK851964:BOV851970 BYG851964:BYR851970 CIC851964:CIN851970 CRY851964:CSJ851970 DBU851964:DCF851970 DLQ851964:DMB851970 DVM851964:DVX851970 EFI851964:EFT851970 EPE851964:EPP851970 EZA851964:EZL851970 FIW851964:FJH851970 FSS851964:FTD851970 GCO851964:GCZ851970 GMK851964:GMV851970 GWG851964:GWR851970 HGC851964:HGN851970 HPY851964:HQJ851970 HZU851964:IAF851970 IJQ851964:IKB851970 ITM851964:ITX851970 JDI851964:JDT851970 JNE851964:JNP851970 JXA851964:JXL851970 KGW851964:KHH851970 KQS851964:KRD851970 LAO851964:LAZ851970 LKK851964:LKV851970 LUG851964:LUR851970 MEC851964:MEN851970 MNY851964:MOJ851970 MXU851964:MYF851970 NHQ851964:NIB851970 NRM851964:NRX851970 OBI851964:OBT851970 OLE851964:OLP851970 OVA851964:OVL851970 PEW851964:PFH851970 POS851964:PPD851970 PYO851964:PYZ851970 QIK851964:QIV851970 QSG851964:QSR851970 RCC851964:RCN851970 RLY851964:RMJ851970 RVU851964:RWF851970 SFQ851964:SGB851970 SPM851964:SPX851970 SZI851964:SZT851970 TJE851964:TJP851970 TTA851964:TTL851970 UCW851964:UDH851970 UMS851964:UND851970 UWO851964:UWZ851970 VGK851964:VGV851970 VQG851964:VQR851970 WAC851964:WAN851970 WJY851964:WKJ851970 WTU851964:WUF851970 HI917500:HT917506 RE917500:RP917506 ABA917500:ABL917506 AKW917500:ALH917506 AUS917500:AVD917506 BEO917500:BEZ917506 BOK917500:BOV917506 BYG917500:BYR917506 CIC917500:CIN917506 CRY917500:CSJ917506 DBU917500:DCF917506 DLQ917500:DMB917506 DVM917500:DVX917506 EFI917500:EFT917506 EPE917500:EPP917506 EZA917500:EZL917506 FIW917500:FJH917506 FSS917500:FTD917506 GCO917500:GCZ917506 GMK917500:GMV917506 GWG917500:GWR917506 HGC917500:HGN917506 HPY917500:HQJ917506 HZU917500:IAF917506 IJQ917500:IKB917506 ITM917500:ITX917506 JDI917500:JDT917506 JNE917500:JNP917506 JXA917500:JXL917506 KGW917500:KHH917506 KQS917500:KRD917506 LAO917500:LAZ917506 LKK917500:LKV917506 LUG917500:LUR917506 MEC917500:MEN917506 MNY917500:MOJ917506 MXU917500:MYF917506 NHQ917500:NIB917506 NRM917500:NRX917506 OBI917500:OBT917506 OLE917500:OLP917506 OVA917500:OVL917506 PEW917500:PFH917506 POS917500:PPD917506 PYO917500:PYZ917506 QIK917500:QIV917506 QSG917500:QSR917506 RCC917500:RCN917506 RLY917500:RMJ917506 RVU917500:RWF917506 SFQ917500:SGB917506 SPM917500:SPX917506 SZI917500:SZT917506 TJE917500:TJP917506 TTA917500:TTL917506 UCW917500:UDH917506 UMS917500:UND917506 UWO917500:UWZ917506 VGK917500:VGV917506 VQG917500:VQR917506 WAC917500:WAN917506 WJY917500:WKJ917506 WTU917500:WUF917506 HI983036:HT983042 RE983036:RP983042 ABA983036:ABL983042 AKW983036:ALH983042 AUS983036:AVD983042 BEO983036:BEZ983042 BOK983036:BOV983042 BYG983036:BYR983042 CIC983036:CIN983042 CRY983036:CSJ983042 DBU983036:DCF983042 DLQ983036:DMB983042 DVM983036:DVX983042 EFI983036:EFT983042 EPE983036:EPP983042 EZA983036:EZL983042 FIW983036:FJH983042 FSS983036:FTD983042 GCO983036:GCZ983042 GMK983036:GMV983042 GWG983036:GWR983042 HGC983036:HGN983042 HPY983036:HQJ983042 HZU983036:IAF983042 IJQ983036:IKB983042 ITM983036:ITX983042 JDI983036:JDT983042 JNE983036:JNP983042 JXA983036:JXL983042 KGW983036:KHH983042 KQS983036:KRD983042 LAO983036:LAZ983042 LKK983036:LKV983042 LUG983036:LUR983042 MEC983036:MEN983042 MNY983036:MOJ983042 MXU983036:MYF983042 NHQ983036:NIB983042 NRM983036:NRX983042 OBI983036:OBT983042 OLE983036:OLP983042 OVA983036:OVL983042 PEW983036:PFH983042 POS983036:PPD983042 PYO983036:PYZ983042 QIK983036:QIV983042 QSG983036:QSR983042 RCC983036:RCN983042 RLY983036:RMJ983042 RVU983036:RWF983042 SFQ983036:SGB983042 SPM983036:SPX983042 SZI983036:SZT983042 TJE983036:TJP983042 TTA983036:TTL983042 UCW983036:UDH983042 UMS983036:UND983042 UWO983036:UWZ983042 VGK983036:VGV983042 VQG983036:VQR983042 WAC983036:WAN983042 WJY983036:WKJ983042 WTU983036:WUF983042 HI65540:HT65542 RE65540:RP65542 ABA65540:ABL65542 AKW65540:ALH65542 AUS65540:AVD65542 BEO65540:BEZ65542 BOK65540:BOV65542 BYG65540:BYR65542 CIC65540:CIN65542 CRY65540:CSJ65542 DBU65540:DCF65542 DLQ65540:DMB65542 DVM65540:DVX65542 EFI65540:EFT65542 EPE65540:EPP65542 EZA65540:EZL65542 FIW65540:FJH65542 FSS65540:FTD65542 GCO65540:GCZ65542 GMK65540:GMV65542 GWG65540:GWR65542 HGC65540:HGN65542 HPY65540:HQJ65542 HZU65540:IAF65542 IJQ65540:IKB65542 ITM65540:ITX65542 JDI65540:JDT65542 JNE65540:JNP65542 JXA65540:JXL65542 KGW65540:KHH65542 KQS65540:KRD65542 LAO65540:LAZ65542 LKK65540:LKV65542 LUG65540:LUR65542 MEC65540:MEN65542 MNY65540:MOJ65542 MXU65540:MYF65542 NHQ65540:NIB65542 NRM65540:NRX65542 OBI65540:OBT65542 OLE65540:OLP65542 OVA65540:OVL65542 PEW65540:PFH65542 POS65540:PPD65542 PYO65540:PYZ65542 QIK65540:QIV65542 QSG65540:QSR65542 RCC65540:RCN65542 RLY65540:RMJ65542 RVU65540:RWF65542 SFQ65540:SGB65542 SPM65540:SPX65542 SZI65540:SZT65542 TJE65540:TJP65542 TTA65540:TTL65542 UCW65540:UDH65542 UMS65540:UND65542 UWO65540:UWZ65542 VGK65540:VGV65542 VQG65540:VQR65542 WAC65540:WAN65542 WJY65540:WKJ65542 WTU65540:WUF65542 HI131076:HT131078 RE131076:RP131078 ABA131076:ABL131078 AKW131076:ALH131078 AUS131076:AVD131078 BEO131076:BEZ131078 BOK131076:BOV131078 BYG131076:BYR131078 CIC131076:CIN131078 CRY131076:CSJ131078 DBU131076:DCF131078 DLQ131076:DMB131078 DVM131076:DVX131078 EFI131076:EFT131078 EPE131076:EPP131078 EZA131076:EZL131078 FIW131076:FJH131078 FSS131076:FTD131078 GCO131076:GCZ131078 GMK131076:GMV131078 GWG131076:GWR131078 HGC131076:HGN131078 HPY131076:HQJ131078 HZU131076:IAF131078 IJQ131076:IKB131078 ITM131076:ITX131078 JDI131076:JDT131078 JNE131076:JNP131078 JXA131076:JXL131078 KGW131076:KHH131078 KQS131076:KRD131078 LAO131076:LAZ131078 LKK131076:LKV131078 LUG131076:LUR131078 MEC131076:MEN131078 MNY131076:MOJ131078 MXU131076:MYF131078 NHQ131076:NIB131078 NRM131076:NRX131078 OBI131076:OBT131078 OLE131076:OLP131078 OVA131076:OVL131078 PEW131076:PFH131078 POS131076:PPD131078 PYO131076:PYZ131078 QIK131076:QIV131078 QSG131076:QSR131078 RCC131076:RCN131078 RLY131076:RMJ131078 RVU131076:RWF131078 SFQ131076:SGB131078 SPM131076:SPX131078 SZI131076:SZT131078 TJE131076:TJP131078 TTA131076:TTL131078 UCW131076:UDH131078 UMS131076:UND131078 UWO131076:UWZ131078 VGK131076:VGV131078 VQG131076:VQR131078 WAC131076:WAN131078 WJY131076:WKJ131078 WTU131076:WUF131078 HI196612:HT196614 RE196612:RP196614 ABA196612:ABL196614 AKW196612:ALH196614 AUS196612:AVD196614 BEO196612:BEZ196614 BOK196612:BOV196614 BYG196612:BYR196614 CIC196612:CIN196614 CRY196612:CSJ196614 DBU196612:DCF196614 DLQ196612:DMB196614 DVM196612:DVX196614 EFI196612:EFT196614 EPE196612:EPP196614 EZA196612:EZL196614 FIW196612:FJH196614 FSS196612:FTD196614 GCO196612:GCZ196614 GMK196612:GMV196614 GWG196612:GWR196614 HGC196612:HGN196614 HPY196612:HQJ196614 HZU196612:IAF196614 IJQ196612:IKB196614 ITM196612:ITX196614 JDI196612:JDT196614 JNE196612:JNP196614 JXA196612:JXL196614 KGW196612:KHH196614 KQS196612:KRD196614 LAO196612:LAZ196614 LKK196612:LKV196614 LUG196612:LUR196614 MEC196612:MEN196614 MNY196612:MOJ196614 MXU196612:MYF196614 NHQ196612:NIB196614 NRM196612:NRX196614 OBI196612:OBT196614 OLE196612:OLP196614 OVA196612:OVL196614 PEW196612:PFH196614 POS196612:PPD196614 PYO196612:PYZ196614 QIK196612:QIV196614 QSG196612:QSR196614 RCC196612:RCN196614 RLY196612:RMJ196614 RVU196612:RWF196614 SFQ196612:SGB196614 SPM196612:SPX196614 SZI196612:SZT196614 TJE196612:TJP196614 TTA196612:TTL196614 UCW196612:UDH196614 UMS196612:UND196614 UWO196612:UWZ196614 VGK196612:VGV196614 VQG196612:VQR196614 WAC196612:WAN196614 WJY196612:WKJ196614 WTU196612:WUF196614 HI262148:HT262150 RE262148:RP262150 ABA262148:ABL262150 AKW262148:ALH262150 AUS262148:AVD262150 BEO262148:BEZ262150 BOK262148:BOV262150 BYG262148:BYR262150 CIC262148:CIN262150 CRY262148:CSJ262150 DBU262148:DCF262150 DLQ262148:DMB262150 DVM262148:DVX262150 EFI262148:EFT262150 EPE262148:EPP262150 EZA262148:EZL262150 FIW262148:FJH262150 FSS262148:FTD262150 GCO262148:GCZ262150 GMK262148:GMV262150 GWG262148:GWR262150 HGC262148:HGN262150 HPY262148:HQJ262150 HZU262148:IAF262150 IJQ262148:IKB262150 ITM262148:ITX262150 JDI262148:JDT262150 JNE262148:JNP262150 JXA262148:JXL262150 KGW262148:KHH262150 KQS262148:KRD262150 LAO262148:LAZ262150 LKK262148:LKV262150 LUG262148:LUR262150 MEC262148:MEN262150 MNY262148:MOJ262150 MXU262148:MYF262150 NHQ262148:NIB262150 NRM262148:NRX262150 OBI262148:OBT262150 OLE262148:OLP262150 OVA262148:OVL262150 PEW262148:PFH262150 POS262148:PPD262150 PYO262148:PYZ262150 QIK262148:QIV262150 QSG262148:QSR262150 RCC262148:RCN262150 RLY262148:RMJ262150 RVU262148:RWF262150 SFQ262148:SGB262150 SPM262148:SPX262150 SZI262148:SZT262150 TJE262148:TJP262150 TTA262148:TTL262150 UCW262148:UDH262150 UMS262148:UND262150 UWO262148:UWZ262150 VGK262148:VGV262150 VQG262148:VQR262150 WAC262148:WAN262150 WJY262148:WKJ262150 WTU262148:WUF262150 HI327684:HT327686 RE327684:RP327686 ABA327684:ABL327686 AKW327684:ALH327686 AUS327684:AVD327686 BEO327684:BEZ327686 BOK327684:BOV327686 BYG327684:BYR327686 CIC327684:CIN327686 CRY327684:CSJ327686 DBU327684:DCF327686 DLQ327684:DMB327686 DVM327684:DVX327686 EFI327684:EFT327686 EPE327684:EPP327686 EZA327684:EZL327686 FIW327684:FJH327686 FSS327684:FTD327686 GCO327684:GCZ327686 GMK327684:GMV327686 GWG327684:GWR327686 HGC327684:HGN327686 HPY327684:HQJ327686 HZU327684:IAF327686 IJQ327684:IKB327686 ITM327684:ITX327686 JDI327684:JDT327686 JNE327684:JNP327686 JXA327684:JXL327686 KGW327684:KHH327686 KQS327684:KRD327686 LAO327684:LAZ327686 LKK327684:LKV327686 LUG327684:LUR327686 MEC327684:MEN327686 MNY327684:MOJ327686 MXU327684:MYF327686 NHQ327684:NIB327686 NRM327684:NRX327686 OBI327684:OBT327686 OLE327684:OLP327686 OVA327684:OVL327686 PEW327684:PFH327686 POS327684:PPD327686 PYO327684:PYZ327686 QIK327684:QIV327686 QSG327684:QSR327686 RCC327684:RCN327686 RLY327684:RMJ327686 RVU327684:RWF327686 SFQ327684:SGB327686 SPM327684:SPX327686 SZI327684:SZT327686 TJE327684:TJP327686 TTA327684:TTL327686 UCW327684:UDH327686 UMS327684:UND327686 UWO327684:UWZ327686 VGK327684:VGV327686 VQG327684:VQR327686 WAC327684:WAN327686 WJY327684:WKJ327686 WTU327684:WUF327686 HI393220:HT393222 RE393220:RP393222 ABA393220:ABL393222 AKW393220:ALH393222 AUS393220:AVD393222 BEO393220:BEZ393222 BOK393220:BOV393222 BYG393220:BYR393222 CIC393220:CIN393222 CRY393220:CSJ393222 DBU393220:DCF393222 DLQ393220:DMB393222 DVM393220:DVX393222 EFI393220:EFT393222 EPE393220:EPP393222 EZA393220:EZL393222 FIW393220:FJH393222 FSS393220:FTD393222 GCO393220:GCZ393222 GMK393220:GMV393222 GWG393220:GWR393222 HGC393220:HGN393222 HPY393220:HQJ393222 HZU393220:IAF393222 IJQ393220:IKB393222 ITM393220:ITX393222 JDI393220:JDT393222 JNE393220:JNP393222 JXA393220:JXL393222 KGW393220:KHH393222 KQS393220:KRD393222 LAO393220:LAZ393222 LKK393220:LKV393222 LUG393220:LUR393222 MEC393220:MEN393222 MNY393220:MOJ393222 MXU393220:MYF393222 NHQ393220:NIB393222 NRM393220:NRX393222 OBI393220:OBT393222 OLE393220:OLP393222 OVA393220:OVL393222 PEW393220:PFH393222 POS393220:PPD393222 PYO393220:PYZ393222 QIK393220:QIV393222 QSG393220:QSR393222 RCC393220:RCN393222 RLY393220:RMJ393222 RVU393220:RWF393222 SFQ393220:SGB393222 SPM393220:SPX393222 SZI393220:SZT393222 TJE393220:TJP393222 TTA393220:TTL393222 UCW393220:UDH393222 UMS393220:UND393222 UWO393220:UWZ393222 VGK393220:VGV393222 VQG393220:VQR393222 WAC393220:WAN393222 WJY393220:WKJ393222 WTU393220:WUF393222 HI458756:HT458758 RE458756:RP458758 ABA458756:ABL458758 AKW458756:ALH458758 AUS458756:AVD458758 BEO458756:BEZ458758 BOK458756:BOV458758 BYG458756:BYR458758 CIC458756:CIN458758 CRY458756:CSJ458758 DBU458756:DCF458758 DLQ458756:DMB458758 DVM458756:DVX458758 EFI458756:EFT458758 EPE458756:EPP458758 EZA458756:EZL458758 FIW458756:FJH458758 FSS458756:FTD458758 GCO458756:GCZ458758 GMK458756:GMV458758 GWG458756:GWR458758 HGC458756:HGN458758 HPY458756:HQJ458758 HZU458756:IAF458758 IJQ458756:IKB458758 ITM458756:ITX458758 JDI458756:JDT458758 JNE458756:JNP458758 JXA458756:JXL458758 KGW458756:KHH458758 KQS458756:KRD458758 LAO458756:LAZ458758 LKK458756:LKV458758 LUG458756:LUR458758 MEC458756:MEN458758 MNY458756:MOJ458758 MXU458756:MYF458758 NHQ458756:NIB458758 NRM458756:NRX458758 OBI458756:OBT458758 OLE458756:OLP458758 OVA458756:OVL458758 PEW458756:PFH458758 POS458756:PPD458758 PYO458756:PYZ458758 QIK458756:QIV458758 QSG458756:QSR458758 RCC458756:RCN458758 RLY458756:RMJ458758 RVU458756:RWF458758 SFQ458756:SGB458758 SPM458756:SPX458758 SZI458756:SZT458758 TJE458756:TJP458758 TTA458756:TTL458758 UCW458756:UDH458758 UMS458756:UND458758 UWO458756:UWZ458758 VGK458756:VGV458758 VQG458756:VQR458758 WAC458756:WAN458758 WJY458756:WKJ458758 WTU458756:WUF458758 HI524292:HT524294 RE524292:RP524294 ABA524292:ABL524294 AKW524292:ALH524294 AUS524292:AVD524294 BEO524292:BEZ524294 BOK524292:BOV524294 BYG524292:BYR524294 CIC524292:CIN524294 CRY524292:CSJ524294 DBU524292:DCF524294 DLQ524292:DMB524294 DVM524292:DVX524294 EFI524292:EFT524294 EPE524292:EPP524294 EZA524292:EZL524294 FIW524292:FJH524294 FSS524292:FTD524294 GCO524292:GCZ524294 GMK524292:GMV524294 GWG524292:GWR524294 HGC524292:HGN524294 HPY524292:HQJ524294 HZU524292:IAF524294 IJQ524292:IKB524294 ITM524292:ITX524294 JDI524292:JDT524294 JNE524292:JNP524294 JXA524292:JXL524294 KGW524292:KHH524294 KQS524292:KRD524294 LAO524292:LAZ524294 LKK524292:LKV524294 LUG524292:LUR524294 MEC524292:MEN524294 MNY524292:MOJ524294 MXU524292:MYF524294 NHQ524292:NIB524294 NRM524292:NRX524294 OBI524292:OBT524294 OLE524292:OLP524294 OVA524292:OVL524294 PEW524292:PFH524294 POS524292:PPD524294 PYO524292:PYZ524294 QIK524292:QIV524294 QSG524292:QSR524294 RCC524292:RCN524294 RLY524292:RMJ524294 RVU524292:RWF524294 SFQ524292:SGB524294 SPM524292:SPX524294 SZI524292:SZT524294 TJE524292:TJP524294 TTA524292:TTL524294 UCW524292:UDH524294 UMS524292:UND524294 UWO524292:UWZ524294 VGK524292:VGV524294 VQG524292:VQR524294 WAC524292:WAN524294 WJY524292:WKJ524294 WTU524292:WUF524294 HI589828:HT589830 RE589828:RP589830 ABA589828:ABL589830 AKW589828:ALH589830 AUS589828:AVD589830 BEO589828:BEZ589830 BOK589828:BOV589830 BYG589828:BYR589830 CIC589828:CIN589830 CRY589828:CSJ589830 DBU589828:DCF589830 DLQ589828:DMB589830 DVM589828:DVX589830 EFI589828:EFT589830 EPE589828:EPP589830 EZA589828:EZL589830 FIW589828:FJH589830 FSS589828:FTD589830 GCO589828:GCZ589830 GMK589828:GMV589830 GWG589828:GWR589830 HGC589828:HGN589830 HPY589828:HQJ589830 HZU589828:IAF589830 IJQ589828:IKB589830 ITM589828:ITX589830 JDI589828:JDT589830 JNE589828:JNP589830 JXA589828:JXL589830 KGW589828:KHH589830 KQS589828:KRD589830 LAO589828:LAZ589830 LKK589828:LKV589830 LUG589828:LUR589830 MEC589828:MEN589830 MNY589828:MOJ589830 MXU589828:MYF589830 NHQ589828:NIB589830 NRM589828:NRX589830 OBI589828:OBT589830 OLE589828:OLP589830 OVA589828:OVL589830 PEW589828:PFH589830 POS589828:PPD589830 PYO589828:PYZ589830 QIK589828:QIV589830 QSG589828:QSR589830 RCC589828:RCN589830 RLY589828:RMJ589830 RVU589828:RWF589830 SFQ589828:SGB589830 SPM589828:SPX589830 SZI589828:SZT589830 TJE589828:TJP589830 TTA589828:TTL589830 UCW589828:UDH589830 UMS589828:UND589830 UWO589828:UWZ589830 VGK589828:VGV589830 VQG589828:VQR589830 WAC589828:WAN589830 WJY589828:WKJ589830 WTU589828:WUF589830 HI655364:HT655366 RE655364:RP655366 ABA655364:ABL655366 AKW655364:ALH655366 AUS655364:AVD655366 BEO655364:BEZ655366 BOK655364:BOV655366 BYG655364:BYR655366 CIC655364:CIN655366 CRY655364:CSJ655366 DBU655364:DCF655366 DLQ655364:DMB655366 DVM655364:DVX655366 EFI655364:EFT655366 EPE655364:EPP655366 EZA655364:EZL655366 FIW655364:FJH655366 FSS655364:FTD655366 GCO655364:GCZ655366 GMK655364:GMV655366 GWG655364:GWR655366 HGC655364:HGN655366 HPY655364:HQJ655366 HZU655364:IAF655366 IJQ655364:IKB655366 ITM655364:ITX655366 JDI655364:JDT655366 JNE655364:JNP655366 JXA655364:JXL655366 KGW655364:KHH655366 KQS655364:KRD655366 LAO655364:LAZ655366 LKK655364:LKV655366 LUG655364:LUR655366 MEC655364:MEN655366 MNY655364:MOJ655366 MXU655364:MYF655366 NHQ655364:NIB655366 NRM655364:NRX655366 OBI655364:OBT655366 OLE655364:OLP655366 OVA655364:OVL655366 PEW655364:PFH655366 POS655364:PPD655366 PYO655364:PYZ655366 QIK655364:QIV655366 QSG655364:QSR655366 RCC655364:RCN655366 RLY655364:RMJ655366 RVU655364:RWF655366 SFQ655364:SGB655366 SPM655364:SPX655366 SZI655364:SZT655366 TJE655364:TJP655366 TTA655364:TTL655366 UCW655364:UDH655366 UMS655364:UND655366 UWO655364:UWZ655366 VGK655364:VGV655366 VQG655364:VQR655366 WAC655364:WAN655366 WJY655364:WKJ655366 WTU655364:WUF655366 HI720900:HT720902 RE720900:RP720902 ABA720900:ABL720902 AKW720900:ALH720902 AUS720900:AVD720902 BEO720900:BEZ720902 BOK720900:BOV720902 BYG720900:BYR720902 CIC720900:CIN720902 CRY720900:CSJ720902 DBU720900:DCF720902 DLQ720900:DMB720902 DVM720900:DVX720902 EFI720900:EFT720902 EPE720900:EPP720902 EZA720900:EZL720902 FIW720900:FJH720902 FSS720900:FTD720902 GCO720900:GCZ720902 GMK720900:GMV720902 GWG720900:GWR720902 HGC720900:HGN720902 HPY720900:HQJ720902 HZU720900:IAF720902 IJQ720900:IKB720902 ITM720900:ITX720902 JDI720900:JDT720902 JNE720900:JNP720902 JXA720900:JXL720902 KGW720900:KHH720902 KQS720900:KRD720902 LAO720900:LAZ720902 LKK720900:LKV720902 LUG720900:LUR720902 MEC720900:MEN720902 MNY720900:MOJ720902 MXU720900:MYF720902 NHQ720900:NIB720902 NRM720900:NRX720902 OBI720900:OBT720902 OLE720900:OLP720902 OVA720900:OVL720902 PEW720900:PFH720902 POS720900:PPD720902 PYO720900:PYZ720902 QIK720900:QIV720902 QSG720900:QSR720902 RCC720900:RCN720902 RLY720900:RMJ720902 RVU720900:RWF720902 SFQ720900:SGB720902 SPM720900:SPX720902 SZI720900:SZT720902 TJE720900:TJP720902 TTA720900:TTL720902 UCW720900:UDH720902 UMS720900:UND720902 UWO720900:UWZ720902 VGK720900:VGV720902 VQG720900:VQR720902 WAC720900:WAN720902 WJY720900:WKJ720902 WTU720900:WUF720902 HI786436:HT786438 RE786436:RP786438 ABA786436:ABL786438 AKW786436:ALH786438 AUS786436:AVD786438 BEO786436:BEZ786438 BOK786436:BOV786438 BYG786436:BYR786438 CIC786436:CIN786438 CRY786436:CSJ786438 DBU786436:DCF786438 DLQ786436:DMB786438 DVM786436:DVX786438 EFI786436:EFT786438 EPE786436:EPP786438 EZA786436:EZL786438 FIW786436:FJH786438 FSS786436:FTD786438 GCO786436:GCZ786438 GMK786436:GMV786438 GWG786436:GWR786438 HGC786436:HGN786438 HPY786436:HQJ786438 HZU786436:IAF786438 IJQ786436:IKB786438 ITM786436:ITX786438 JDI786436:JDT786438 JNE786436:JNP786438 JXA786436:JXL786438 KGW786436:KHH786438 KQS786436:KRD786438 LAO786436:LAZ786438 LKK786436:LKV786438 LUG786436:LUR786438 MEC786436:MEN786438 MNY786436:MOJ786438 MXU786436:MYF786438 NHQ786436:NIB786438 NRM786436:NRX786438 OBI786436:OBT786438 OLE786436:OLP786438 OVA786436:OVL786438 PEW786436:PFH786438 POS786436:PPD786438 PYO786436:PYZ786438 QIK786436:QIV786438 QSG786436:QSR786438 RCC786436:RCN786438 RLY786436:RMJ786438 RVU786436:RWF786438 SFQ786436:SGB786438 SPM786436:SPX786438 SZI786436:SZT786438 TJE786436:TJP786438 TTA786436:TTL786438 UCW786436:UDH786438 UMS786436:UND786438 UWO786436:UWZ786438 VGK786436:VGV786438 VQG786436:VQR786438 WAC786436:WAN786438 WJY786436:WKJ786438 WTU786436:WUF786438 HI851972:HT851974 RE851972:RP851974 ABA851972:ABL851974 AKW851972:ALH851974 AUS851972:AVD851974 BEO851972:BEZ851974 BOK851972:BOV851974 BYG851972:BYR851974 CIC851972:CIN851974 CRY851972:CSJ851974 DBU851972:DCF851974 DLQ851972:DMB851974 DVM851972:DVX851974 EFI851972:EFT851974 EPE851972:EPP851974 EZA851972:EZL851974 FIW851972:FJH851974 FSS851972:FTD851974 GCO851972:GCZ851974 GMK851972:GMV851974 GWG851972:GWR851974 HGC851972:HGN851974 HPY851972:HQJ851974 HZU851972:IAF851974 IJQ851972:IKB851974 ITM851972:ITX851974 JDI851972:JDT851974 JNE851972:JNP851974 JXA851972:JXL851974 KGW851972:KHH851974 KQS851972:KRD851974 LAO851972:LAZ851974 LKK851972:LKV851974 LUG851972:LUR851974 MEC851972:MEN851974 MNY851972:MOJ851974 MXU851972:MYF851974 NHQ851972:NIB851974 NRM851972:NRX851974 OBI851972:OBT851974 OLE851972:OLP851974 OVA851972:OVL851974 PEW851972:PFH851974 POS851972:PPD851974 PYO851972:PYZ851974 QIK851972:QIV851974 QSG851972:QSR851974 RCC851972:RCN851974 RLY851972:RMJ851974 RVU851972:RWF851974 SFQ851972:SGB851974 SPM851972:SPX851974 SZI851972:SZT851974 TJE851972:TJP851974 TTA851972:TTL851974 UCW851972:UDH851974 UMS851972:UND851974 UWO851972:UWZ851974 VGK851972:VGV851974 VQG851972:VQR851974 WAC851972:WAN851974 WJY851972:WKJ851974 WTU851972:WUF851974 HI917508:HT917510 RE917508:RP917510 ABA917508:ABL917510 AKW917508:ALH917510 AUS917508:AVD917510 BEO917508:BEZ917510 BOK917508:BOV917510 BYG917508:BYR917510 CIC917508:CIN917510 CRY917508:CSJ917510 DBU917508:DCF917510 DLQ917508:DMB917510 DVM917508:DVX917510 EFI917508:EFT917510 EPE917508:EPP917510 EZA917508:EZL917510 FIW917508:FJH917510 FSS917508:FTD917510 GCO917508:GCZ917510 GMK917508:GMV917510 GWG917508:GWR917510 HGC917508:HGN917510 HPY917508:HQJ917510 HZU917508:IAF917510 IJQ917508:IKB917510 ITM917508:ITX917510 JDI917508:JDT917510 JNE917508:JNP917510 JXA917508:JXL917510 KGW917508:KHH917510 KQS917508:KRD917510 LAO917508:LAZ917510 LKK917508:LKV917510 LUG917508:LUR917510 MEC917508:MEN917510 MNY917508:MOJ917510 MXU917508:MYF917510 NHQ917508:NIB917510 NRM917508:NRX917510 OBI917508:OBT917510 OLE917508:OLP917510 OVA917508:OVL917510 PEW917508:PFH917510 POS917508:PPD917510 PYO917508:PYZ917510 QIK917508:QIV917510 QSG917508:QSR917510 RCC917508:RCN917510 RLY917508:RMJ917510 RVU917508:RWF917510 SFQ917508:SGB917510 SPM917508:SPX917510 SZI917508:SZT917510 TJE917508:TJP917510 TTA917508:TTL917510 UCW917508:UDH917510 UMS917508:UND917510 UWO917508:UWZ917510 VGK917508:VGV917510 VQG917508:VQR917510 WAC917508:WAN917510 WJY917508:WKJ917510 WTU917508:WUF917510 HI983044:HT983046 RE983044:RP983046 ABA983044:ABL983046 AKW983044:ALH983046 AUS983044:AVD983046 BEO983044:BEZ983046 BOK983044:BOV983046 BYG983044:BYR983046 CIC983044:CIN983046 CRY983044:CSJ983046 DBU983044:DCF983046 DLQ983044:DMB983046 DVM983044:DVX983046 EFI983044:EFT983046 EPE983044:EPP983046 EZA983044:EZL983046 FIW983044:FJH983046 FSS983044:FTD983046 GCO983044:GCZ983046 GMK983044:GMV983046 GWG983044:GWR983046 HGC983044:HGN983046 HPY983044:HQJ983046 HZU983044:IAF983046 IJQ983044:IKB983046 ITM983044:ITX983046 JDI983044:JDT983046 JNE983044:JNP983046 JXA983044:JXL983046 KGW983044:KHH983046 KQS983044:KRD983046 LAO983044:LAZ983046 LKK983044:LKV983046 LUG983044:LUR983046 MEC983044:MEN983046 MNY983044:MOJ983046 MXU983044:MYF983046 NHQ983044:NIB983046 NRM983044:NRX983046 OBI983044:OBT983046 OLE983044:OLP983046 OVA983044:OVL983046 PEW983044:PFH983046 POS983044:PPD983046 PYO983044:PYZ983046 QIK983044:QIV983046 QSG983044:QSR983046 RCC983044:RCN983046 RLY983044:RMJ983046 RVU983044:RWF983046 SFQ983044:SGB983046 SPM983044:SPX983046 SZI983044:SZT983046 TJE983044:TJP983046 TTA983044:TTL983046 UCW983044:UDH983046 UMS983044:UND983046 UWO983044:UWZ983046 VGK983044:VGV983046 VQG983044:VQR983046 WAC983044:WAN983046 WJY983044:WKJ983046 WTU983044:WUF983046 HI65546:HT65546 RE65546:RP65546 ABA65546:ABL65546 AKW65546:ALH65546 AUS65546:AVD65546 BEO65546:BEZ65546 BOK65546:BOV65546 BYG65546:BYR65546 CIC65546:CIN65546 CRY65546:CSJ65546 DBU65546:DCF65546 DLQ65546:DMB65546 DVM65546:DVX65546 EFI65546:EFT65546 EPE65546:EPP65546 EZA65546:EZL65546 FIW65546:FJH65546 FSS65546:FTD65546 GCO65546:GCZ65546 GMK65546:GMV65546 GWG65546:GWR65546 HGC65546:HGN65546 HPY65546:HQJ65546 HZU65546:IAF65546 IJQ65546:IKB65546 ITM65546:ITX65546 JDI65546:JDT65546 JNE65546:JNP65546 JXA65546:JXL65546 KGW65546:KHH65546 KQS65546:KRD65546 LAO65546:LAZ65546 LKK65546:LKV65546 LUG65546:LUR65546 MEC65546:MEN65546 MNY65546:MOJ65546 MXU65546:MYF65546 NHQ65546:NIB65546 NRM65546:NRX65546 OBI65546:OBT65546 OLE65546:OLP65546 OVA65546:OVL65546 PEW65546:PFH65546 POS65546:PPD65546 PYO65546:PYZ65546 QIK65546:QIV65546 QSG65546:QSR65546 RCC65546:RCN65546 RLY65546:RMJ65546 RVU65546:RWF65546 SFQ65546:SGB65546 SPM65546:SPX65546 SZI65546:SZT65546 TJE65546:TJP65546 TTA65546:TTL65546 UCW65546:UDH65546 UMS65546:UND65546 UWO65546:UWZ65546 VGK65546:VGV65546 VQG65546:VQR65546 WAC65546:WAN65546 WJY65546:WKJ65546 WTU65546:WUF65546 HI131082:HT131082 RE131082:RP131082 ABA131082:ABL131082 AKW131082:ALH131082 AUS131082:AVD131082 BEO131082:BEZ131082 BOK131082:BOV131082 BYG131082:BYR131082 CIC131082:CIN131082 CRY131082:CSJ131082 DBU131082:DCF131082 DLQ131082:DMB131082 DVM131082:DVX131082 EFI131082:EFT131082 EPE131082:EPP131082 EZA131082:EZL131082 FIW131082:FJH131082 FSS131082:FTD131082 GCO131082:GCZ131082 GMK131082:GMV131082 GWG131082:GWR131082 HGC131082:HGN131082 HPY131082:HQJ131082 HZU131082:IAF131082 IJQ131082:IKB131082 ITM131082:ITX131082 JDI131082:JDT131082 JNE131082:JNP131082 JXA131082:JXL131082 KGW131082:KHH131082 KQS131082:KRD131082 LAO131082:LAZ131082 LKK131082:LKV131082 LUG131082:LUR131082 MEC131082:MEN131082 MNY131082:MOJ131082 MXU131082:MYF131082 NHQ131082:NIB131082 NRM131082:NRX131082 OBI131082:OBT131082 OLE131082:OLP131082 OVA131082:OVL131082 PEW131082:PFH131082 POS131082:PPD131082 PYO131082:PYZ131082 QIK131082:QIV131082 QSG131082:QSR131082 RCC131082:RCN131082 RLY131082:RMJ131082 RVU131082:RWF131082 SFQ131082:SGB131082 SPM131082:SPX131082 SZI131082:SZT131082 TJE131082:TJP131082 TTA131082:TTL131082 UCW131082:UDH131082 UMS131082:UND131082 UWO131082:UWZ131082 VGK131082:VGV131082 VQG131082:VQR131082 WAC131082:WAN131082 WJY131082:WKJ131082 WTU131082:WUF131082 HI196618:HT196618 RE196618:RP196618 ABA196618:ABL196618 AKW196618:ALH196618 AUS196618:AVD196618 BEO196618:BEZ196618 BOK196618:BOV196618 BYG196618:BYR196618 CIC196618:CIN196618 CRY196618:CSJ196618 DBU196618:DCF196618 DLQ196618:DMB196618 DVM196618:DVX196618 EFI196618:EFT196618 EPE196618:EPP196618 EZA196618:EZL196618 FIW196618:FJH196618 FSS196618:FTD196618 GCO196618:GCZ196618 GMK196618:GMV196618 GWG196618:GWR196618 HGC196618:HGN196618 HPY196618:HQJ196618 HZU196618:IAF196618 IJQ196618:IKB196618 ITM196618:ITX196618 JDI196618:JDT196618 JNE196618:JNP196618 JXA196618:JXL196618 KGW196618:KHH196618 KQS196618:KRD196618 LAO196618:LAZ196618 LKK196618:LKV196618 LUG196618:LUR196618 MEC196618:MEN196618 MNY196618:MOJ196618 MXU196618:MYF196618 NHQ196618:NIB196618 NRM196618:NRX196618 OBI196618:OBT196618 OLE196618:OLP196618 OVA196618:OVL196618 PEW196618:PFH196618 POS196618:PPD196618 PYO196618:PYZ196618 QIK196618:QIV196618 QSG196618:QSR196618 RCC196618:RCN196618 RLY196618:RMJ196618 RVU196618:RWF196618 SFQ196618:SGB196618 SPM196618:SPX196618 SZI196618:SZT196618 TJE196618:TJP196618 TTA196618:TTL196618 UCW196618:UDH196618 UMS196618:UND196618 UWO196618:UWZ196618 VGK196618:VGV196618 VQG196618:VQR196618 WAC196618:WAN196618 WJY196618:WKJ196618 WTU196618:WUF196618 HI262154:HT262154 RE262154:RP262154 ABA262154:ABL262154 AKW262154:ALH262154 AUS262154:AVD262154 BEO262154:BEZ262154 BOK262154:BOV262154 BYG262154:BYR262154 CIC262154:CIN262154 CRY262154:CSJ262154 DBU262154:DCF262154 DLQ262154:DMB262154 DVM262154:DVX262154 EFI262154:EFT262154 EPE262154:EPP262154 EZA262154:EZL262154 FIW262154:FJH262154 FSS262154:FTD262154 GCO262154:GCZ262154 GMK262154:GMV262154 GWG262154:GWR262154 HGC262154:HGN262154 HPY262154:HQJ262154 HZU262154:IAF262154 IJQ262154:IKB262154 ITM262154:ITX262154 JDI262154:JDT262154 JNE262154:JNP262154 JXA262154:JXL262154 KGW262154:KHH262154 KQS262154:KRD262154 LAO262154:LAZ262154 LKK262154:LKV262154 LUG262154:LUR262154 MEC262154:MEN262154 MNY262154:MOJ262154 MXU262154:MYF262154 NHQ262154:NIB262154 NRM262154:NRX262154 OBI262154:OBT262154 OLE262154:OLP262154 OVA262154:OVL262154 PEW262154:PFH262154 POS262154:PPD262154 PYO262154:PYZ262154 QIK262154:QIV262154 QSG262154:QSR262154 RCC262154:RCN262154 RLY262154:RMJ262154 RVU262154:RWF262154 SFQ262154:SGB262154 SPM262154:SPX262154 SZI262154:SZT262154 TJE262154:TJP262154 TTA262154:TTL262154 UCW262154:UDH262154 UMS262154:UND262154 UWO262154:UWZ262154 VGK262154:VGV262154 VQG262154:VQR262154 WAC262154:WAN262154 WJY262154:WKJ262154 WTU262154:WUF262154 HI327690:HT327690 RE327690:RP327690 ABA327690:ABL327690 AKW327690:ALH327690 AUS327690:AVD327690 BEO327690:BEZ327690 BOK327690:BOV327690 BYG327690:BYR327690 CIC327690:CIN327690 CRY327690:CSJ327690 DBU327690:DCF327690 DLQ327690:DMB327690 DVM327690:DVX327690 EFI327690:EFT327690 EPE327690:EPP327690 EZA327690:EZL327690 FIW327690:FJH327690 FSS327690:FTD327690 GCO327690:GCZ327690 GMK327690:GMV327690 GWG327690:GWR327690 HGC327690:HGN327690 HPY327690:HQJ327690 HZU327690:IAF327690 IJQ327690:IKB327690 ITM327690:ITX327690 JDI327690:JDT327690 JNE327690:JNP327690 JXA327690:JXL327690 KGW327690:KHH327690 KQS327690:KRD327690 LAO327690:LAZ327690 LKK327690:LKV327690 LUG327690:LUR327690 MEC327690:MEN327690 MNY327690:MOJ327690 MXU327690:MYF327690 NHQ327690:NIB327690 NRM327690:NRX327690 OBI327690:OBT327690 OLE327690:OLP327690 OVA327690:OVL327690 PEW327690:PFH327690 POS327690:PPD327690 PYO327690:PYZ327690 QIK327690:QIV327690 QSG327690:QSR327690 RCC327690:RCN327690 RLY327690:RMJ327690 RVU327690:RWF327690 SFQ327690:SGB327690 SPM327690:SPX327690 SZI327690:SZT327690 TJE327690:TJP327690 TTA327690:TTL327690 UCW327690:UDH327690 UMS327690:UND327690 UWO327690:UWZ327690 VGK327690:VGV327690 VQG327690:VQR327690 WAC327690:WAN327690 WJY327690:WKJ327690 WTU327690:WUF327690 HI393226:HT393226 RE393226:RP393226 ABA393226:ABL393226 AKW393226:ALH393226 AUS393226:AVD393226 BEO393226:BEZ393226 BOK393226:BOV393226 BYG393226:BYR393226 CIC393226:CIN393226 CRY393226:CSJ393226 DBU393226:DCF393226 DLQ393226:DMB393226 DVM393226:DVX393226 EFI393226:EFT393226 EPE393226:EPP393226 EZA393226:EZL393226 FIW393226:FJH393226 FSS393226:FTD393226 GCO393226:GCZ393226 GMK393226:GMV393226 GWG393226:GWR393226 HGC393226:HGN393226 HPY393226:HQJ393226 HZU393226:IAF393226 IJQ393226:IKB393226 ITM393226:ITX393226 JDI393226:JDT393226 JNE393226:JNP393226 JXA393226:JXL393226 KGW393226:KHH393226 KQS393226:KRD393226 LAO393226:LAZ393226 LKK393226:LKV393226 LUG393226:LUR393226 MEC393226:MEN393226 MNY393226:MOJ393226 MXU393226:MYF393226 NHQ393226:NIB393226 NRM393226:NRX393226 OBI393226:OBT393226 OLE393226:OLP393226 OVA393226:OVL393226 PEW393226:PFH393226 POS393226:PPD393226 PYO393226:PYZ393226 QIK393226:QIV393226 QSG393226:QSR393226 RCC393226:RCN393226 RLY393226:RMJ393226 RVU393226:RWF393226 SFQ393226:SGB393226 SPM393226:SPX393226 SZI393226:SZT393226 TJE393226:TJP393226 TTA393226:TTL393226 UCW393226:UDH393226 UMS393226:UND393226 UWO393226:UWZ393226 VGK393226:VGV393226 VQG393226:VQR393226 WAC393226:WAN393226 WJY393226:WKJ393226 WTU393226:WUF393226 HI458762:HT458762 RE458762:RP458762 ABA458762:ABL458762 AKW458762:ALH458762 AUS458762:AVD458762 BEO458762:BEZ458762 BOK458762:BOV458762 BYG458762:BYR458762 CIC458762:CIN458762 CRY458762:CSJ458762 DBU458762:DCF458762 DLQ458762:DMB458762 DVM458762:DVX458762 EFI458762:EFT458762 EPE458762:EPP458762 EZA458762:EZL458762 FIW458762:FJH458762 FSS458762:FTD458762 GCO458762:GCZ458762 GMK458762:GMV458762 GWG458762:GWR458762 HGC458762:HGN458762 HPY458762:HQJ458762 HZU458762:IAF458762 IJQ458762:IKB458762 ITM458762:ITX458762 JDI458762:JDT458762 JNE458762:JNP458762 JXA458762:JXL458762 KGW458762:KHH458762 KQS458762:KRD458762 LAO458762:LAZ458762 LKK458762:LKV458762 LUG458762:LUR458762 MEC458762:MEN458762 MNY458762:MOJ458762 MXU458762:MYF458762 NHQ458762:NIB458762 NRM458762:NRX458762 OBI458762:OBT458762 OLE458762:OLP458762 OVA458762:OVL458762 PEW458762:PFH458762 POS458762:PPD458762 PYO458762:PYZ458762 QIK458762:QIV458762 QSG458762:QSR458762 RCC458762:RCN458762 RLY458762:RMJ458762 RVU458762:RWF458762 SFQ458762:SGB458762 SPM458762:SPX458762 SZI458762:SZT458762 TJE458762:TJP458762 TTA458762:TTL458762 UCW458762:UDH458762 UMS458762:UND458762 UWO458762:UWZ458762 VGK458762:VGV458762 VQG458762:VQR458762 WAC458762:WAN458762 WJY458762:WKJ458762 WTU458762:WUF458762 HI524298:HT524298 RE524298:RP524298 ABA524298:ABL524298 AKW524298:ALH524298 AUS524298:AVD524298 BEO524298:BEZ524298 BOK524298:BOV524298 BYG524298:BYR524298 CIC524298:CIN524298 CRY524298:CSJ524298 DBU524298:DCF524298 DLQ524298:DMB524298 DVM524298:DVX524298 EFI524298:EFT524298 EPE524298:EPP524298 EZA524298:EZL524298 FIW524298:FJH524298 FSS524298:FTD524298 GCO524298:GCZ524298 GMK524298:GMV524298 GWG524298:GWR524298 HGC524298:HGN524298 HPY524298:HQJ524298 HZU524298:IAF524298 IJQ524298:IKB524298 ITM524298:ITX524298 JDI524298:JDT524298 JNE524298:JNP524298 JXA524298:JXL524298 KGW524298:KHH524298 KQS524298:KRD524298 LAO524298:LAZ524298 LKK524298:LKV524298 LUG524298:LUR524298 MEC524298:MEN524298 MNY524298:MOJ524298 MXU524298:MYF524298 NHQ524298:NIB524298 NRM524298:NRX524298 OBI524298:OBT524298 OLE524298:OLP524298 OVA524298:OVL524298 PEW524298:PFH524298 POS524298:PPD524298 PYO524298:PYZ524298 QIK524298:QIV524298 QSG524298:QSR524298 RCC524298:RCN524298 RLY524298:RMJ524298 RVU524298:RWF524298 SFQ524298:SGB524298 SPM524298:SPX524298 SZI524298:SZT524298 TJE524298:TJP524298 TTA524298:TTL524298 UCW524298:UDH524298 UMS524298:UND524298 UWO524298:UWZ524298 VGK524298:VGV524298 VQG524298:VQR524298 WAC524298:WAN524298 WJY524298:WKJ524298 WTU524298:WUF524298 HI589834:HT589834 RE589834:RP589834 ABA589834:ABL589834 AKW589834:ALH589834 AUS589834:AVD589834 BEO589834:BEZ589834 BOK589834:BOV589834 BYG589834:BYR589834 CIC589834:CIN589834 CRY589834:CSJ589834 DBU589834:DCF589834 DLQ589834:DMB589834 DVM589834:DVX589834 EFI589834:EFT589834 EPE589834:EPP589834 EZA589834:EZL589834 FIW589834:FJH589834 FSS589834:FTD589834 GCO589834:GCZ589834 GMK589834:GMV589834 GWG589834:GWR589834 HGC589834:HGN589834 HPY589834:HQJ589834 HZU589834:IAF589834 IJQ589834:IKB589834 ITM589834:ITX589834 JDI589834:JDT589834 JNE589834:JNP589834 JXA589834:JXL589834 KGW589834:KHH589834 KQS589834:KRD589834 LAO589834:LAZ589834 LKK589834:LKV589834 LUG589834:LUR589834 MEC589834:MEN589834 MNY589834:MOJ589834 MXU589834:MYF589834 NHQ589834:NIB589834 NRM589834:NRX589834 OBI589834:OBT589834 OLE589834:OLP589834 OVA589834:OVL589834 PEW589834:PFH589834 POS589834:PPD589834 PYO589834:PYZ589834 QIK589834:QIV589834 QSG589834:QSR589834 RCC589834:RCN589834 RLY589834:RMJ589834 RVU589834:RWF589834 SFQ589834:SGB589834 SPM589834:SPX589834 SZI589834:SZT589834 TJE589834:TJP589834 TTA589834:TTL589834 UCW589834:UDH589834 UMS589834:UND589834 UWO589834:UWZ589834 VGK589834:VGV589834 VQG589834:VQR589834 WAC589834:WAN589834 WJY589834:WKJ589834 WTU589834:WUF589834 HI655370:HT655370 RE655370:RP655370 ABA655370:ABL655370 AKW655370:ALH655370 AUS655370:AVD655370 BEO655370:BEZ655370 BOK655370:BOV655370 BYG655370:BYR655370 CIC655370:CIN655370 CRY655370:CSJ655370 DBU655370:DCF655370 DLQ655370:DMB655370 DVM655370:DVX655370 EFI655370:EFT655370 EPE655370:EPP655370 EZA655370:EZL655370 FIW655370:FJH655370 FSS655370:FTD655370 GCO655370:GCZ655370 GMK655370:GMV655370 GWG655370:GWR655370 HGC655370:HGN655370 HPY655370:HQJ655370 HZU655370:IAF655370 IJQ655370:IKB655370 ITM655370:ITX655370 JDI655370:JDT655370 JNE655370:JNP655370 JXA655370:JXL655370 KGW655370:KHH655370 KQS655370:KRD655370 LAO655370:LAZ655370 LKK655370:LKV655370 LUG655370:LUR655370 MEC655370:MEN655370 MNY655370:MOJ655370 MXU655370:MYF655370 NHQ655370:NIB655370 NRM655370:NRX655370 OBI655370:OBT655370 OLE655370:OLP655370 OVA655370:OVL655370 PEW655370:PFH655370 POS655370:PPD655370 PYO655370:PYZ655370 QIK655370:QIV655370 QSG655370:QSR655370 RCC655370:RCN655370 RLY655370:RMJ655370 RVU655370:RWF655370 SFQ655370:SGB655370 SPM655370:SPX655370 SZI655370:SZT655370 TJE655370:TJP655370 TTA655370:TTL655370 UCW655370:UDH655370 UMS655370:UND655370 UWO655370:UWZ655370 VGK655370:VGV655370 VQG655370:VQR655370 WAC655370:WAN655370 WJY655370:WKJ655370 WTU655370:WUF655370 HI720906:HT720906 RE720906:RP720906 ABA720906:ABL720906 AKW720906:ALH720906 AUS720906:AVD720906 BEO720906:BEZ720906 BOK720906:BOV720906 BYG720906:BYR720906 CIC720906:CIN720906 CRY720906:CSJ720906 DBU720906:DCF720906 DLQ720906:DMB720906 DVM720906:DVX720906 EFI720906:EFT720906 EPE720906:EPP720906 EZA720906:EZL720906 FIW720906:FJH720906 FSS720906:FTD720906 GCO720906:GCZ720906 GMK720906:GMV720906 GWG720906:GWR720906 HGC720906:HGN720906 HPY720906:HQJ720906 HZU720906:IAF720906 IJQ720906:IKB720906 ITM720906:ITX720906 JDI720906:JDT720906 JNE720906:JNP720906 JXA720906:JXL720906 KGW720906:KHH720906 KQS720906:KRD720906 LAO720906:LAZ720906 LKK720906:LKV720906 LUG720906:LUR720906 MEC720906:MEN720906 MNY720906:MOJ720906 MXU720906:MYF720906 NHQ720906:NIB720906 NRM720906:NRX720906 OBI720906:OBT720906 OLE720906:OLP720906 OVA720906:OVL720906 PEW720906:PFH720906 POS720906:PPD720906 PYO720906:PYZ720906 QIK720906:QIV720906 QSG720906:QSR720906 RCC720906:RCN720906 RLY720906:RMJ720906 RVU720906:RWF720906 SFQ720906:SGB720906 SPM720906:SPX720906 SZI720906:SZT720906 TJE720906:TJP720906 TTA720906:TTL720906 UCW720906:UDH720906 UMS720906:UND720906 UWO720906:UWZ720906 VGK720906:VGV720906 VQG720906:VQR720906 WAC720906:WAN720906 WJY720906:WKJ720906 WTU720906:WUF720906 HI786442:HT786442 RE786442:RP786442 ABA786442:ABL786442 AKW786442:ALH786442 AUS786442:AVD786442 BEO786442:BEZ786442 BOK786442:BOV786442 BYG786442:BYR786442 CIC786442:CIN786442 CRY786442:CSJ786442 DBU786442:DCF786442 DLQ786442:DMB786442 DVM786442:DVX786442 EFI786442:EFT786442 EPE786442:EPP786442 EZA786442:EZL786442 FIW786442:FJH786442 FSS786442:FTD786442 GCO786442:GCZ786442 GMK786442:GMV786442 GWG786442:GWR786442 HGC786442:HGN786442 HPY786442:HQJ786442 HZU786442:IAF786442 IJQ786442:IKB786442 ITM786442:ITX786442 JDI786442:JDT786442 JNE786442:JNP786442 JXA786442:JXL786442 KGW786442:KHH786442 KQS786442:KRD786442 LAO786442:LAZ786442 LKK786442:LKV786442 LUG786442:LUR786442 MEC786442:MEN786442 MNY786442:MOJ786442 MXU786442:MYF786442 NHQ786442:NIB786442 NRM786442:NRX786442 OBI786442:OBT786442 OLE786442:OLP786442 OVA786442:OVL786442 PEW786442:PFH786442 POS786442:PPD786442 PYO786442:PYZ786442 QIK786442:QIV786442 QSG786442:QSR786442 RCC786442:RCN786442 RLY786442:RMJ786442 RVU786442:RWF786442 SFQ786442:SGB786442 SPM786442:SPX786442 SZI786442:SZT786442 TJE786442:TJP786442 TTA786442:TTL786442 UCW786442:UDH786442 UMS786442:UND786442 UWO786442:UWZ786442 VGK786442:VGV786442 VQG786442:VQR786442 WAC786442:WAN786442 WJY786442:WKJ786442 WTU786442:WUF786442 HI851978:HT851978 RE851978:RP851978 ABA851978:ABL851978 AKW851978:ALH851978 AUS851978:AVD851978 BEO851978:BEZ851978 BOK851978:BOV851978 BYG851978:BYR851978 CIC851978:CIN851978 CRY851978:CSJ851978 DBU851978:DCF851978 DLQ851978:DMB851978 DVM851978:DVX851978 EFI851978:EFT851978 EPE851978:EPP851978 EZA851978:EZL851978 FIW851978:FJH851978 FSS851978:FTD851978 GCO851978:GCZ851978 GMK851978:GMV851978 GWG851978:GWR851978 HGC851978:HGN851978 HPY851978:HQJ851978 HZU851978:IAF851978 IJQ851978:IKB851978 ITM851978:ITX851978 JDI851978:JDT851978 JNE851978:JNP851978 JXA851978:JXL851978 KGW851978:KHH851978 KQS851978:KRD851978 LAO851978:LAZ851978 LKK851978:LKV851978 LUG851978:LUR851978 MEC851978:MEN851978 MNY851978:MOJ851978 MXU851978:MYF851978 NHQ851978:NIB851978 NRM851978:NRX851978 OBI851978:OBT851978 OLE851978:OLP851978 OVA851978:OVL851978 PEW851978:PFH851978 POS851978:PPD851978 PYO851978:PYZ851978 QIK851978:QIV851978 QSG851978:QSR851978 RCC851978:RCN851978 RLY851978:RMJ851978 RVU851978:RWF851978 SFQ851978:SGB851978 SPM851978:SPX851978 SZI851978:SZT851978 TJE851978:TJP851978 TTA851978:TTL851978 UCW851978:UDH851978 UMS851978:UND851978 UWO851978:UWZ851978 VGK851978:VGV851978 VQG851978:VQR851978 WAC851978:WAN851978 WJY851978:WKJ851978 WTU851978:WUF851978 HI917514:HT917514 RE917514:RP917514 ABA917514:ABL917514 AKW917514:ALH917514 AUS917514:AVD917514 BEO917514:BEZ917514 BOK917514:BOV917514 BYG917514:BYR917514 CIC917514:CIN917514 CRY917514:CSJ917514 DBU917514:DCF917514 DLQ917514:DMB917514 DVM917514:DVX917514 EFI917514:EFT917514 EPE917514:EPP917514 EZA917514:EZL917514 FIW917514:FJH917514 FSS917514:FTD917514 GCO917514:GCZ917514 GMK917514:GMV917514 GWG917514:GWR917514 HGC917514:HGN917514 HPY917514:HQJ917514 HZU917514:IAF917514 IJQ917514:IKB917514 ITM917514:ITX917514 JDI917514:JDT917514 JNE917514:JNP917514 JXA917514:JXL917514 KGW917514:KHH917514 KQS917514:KRD917514 LAO917514:LAZ917514 LKK917514:LKV917514 LUG917514:LUR917514 MEC917514:MEN917514 MNY917514:MOJ917514 MXU917514:MYF917514 NHQ917514:NIB917514 NRM917514:NRX917514 OBI917514:OBT917514 OLE917514:OLP917514 OVA917514:OVL917514 PEW917514:PFH917514 POS917514:PPD917514 PYO917514:PYZ917514 QIK917514:QIV917514 QSG917514:QSR917514 RCC917514:RCN917514 RLY917514:RMJ917514 RVU917514:RWF917514 SFQ917514:SGB917514 SPM917514:SPX917514 SZI917514:SZT917514 TJE917514:TJP917514 TTA917514:TTL917514 UCW917514:UDH917514 UMS917514:UND917514 UWO917514:UWZ917514 VGK917514:VGV917514 VQG917514:VQR917514 WAC917514:WAN917514 WJY917514:WKJ917514 WTU917514:WUF917514 HI983050:HT983050 RE983050:RP983050 ABA983050:ABL983050 AKW983050:ALH983050 AUS983050:AVD983050 BEO983050:BEZ983050 BOK983050:BOV983050 BYG983050:BYR983050 CIC983050:CIN983050 CRY983050:CSJ983050 DBU983050:DCF983050 DLQ983050:DMB983050 DVM983050:DVX983050 EFI983050:EFT983050 EPE983050:EPP983050 EZA983050:EZL983050 FIW983050:FJH983050 FSS983050:FTD983050 GCO983050:GCZ983050 GMK983050:GMV983050 GWG983050:GWR983050 HGC983050:HGN983050 HPY983050:HQJ983050 HZU983050:IAF983050 IJQ983050:IKB983050 ITM983050:ITX983050 JDI983050:JDT983050 JNE983050:JNP983050 JXA983050:JXL983050 KGW983050:KHH983050 KQS983050:KRD983050 LAO983050:LAZ983050 LKK983050:LKV983050 LUG983050:LUR983050 MEC983050:MEN983050 MNY983050:MOJ983050 MXU983050:MYF983050 NHQ983050:NIB983050 NRM983050:NRX983050 OBI983050:OBT983050 OLE983050:OLP983050 OVA983050:OVL983050 PEW983050:PFH983050 POS983050:PPD983050 PYO983050:PYZ983050 QIK983050:QIV983050 QSG983050:QSR983050 RCC983050:RCN983050 RLY983050:RMJ983050 RVU983050:RWF983050 SFQ983050:SGB983050 SPM983050:SPX983050 SZI983050:SZT983050 TJE983050:TJP983050 TTA983050:TTL983050 UCW983050:UDH983050 UMS983050:UND983050 UWO983050:UWZ983050 VGK983050:VGV983050 VQG983050:VQR983050 WAC983050:WAN983050 WJY983050:WKJ983050 WTU983050:WUF983050 HI65550:HT65550 RE65550:RP65550 ABA65550:ABL65550 AKW65550:ALH65550 AUS65550:AVD65550 BEO65550:BEZ65550 BOK65550:BOV65550 BYG65550:BYR65550 CIC65550:CIN65550 CRY65550:CSJ65550 DBU65550:DCF65550 DLQ65550:DMB65550 DVM65550:DVX65550 EFI65550:EFT65550 EPE65550:EPP65550 EZA65550:EZL65550 FIW65550:FJH65550 FSS65550:FTD65550 GCO65550:GCZ65550 GMK65550:GMV65550 GWG65550:GWR65550 HGC65550:HGN65550 HPY65550:HQJ65550 HZU65550:IAF65550 IJQ65550:IKB65550 ITM65550:ITX65550 JDI65550:JDT65550 JNE65550:JNP65550 JXA65550:JXL65550 KGW65550:KHH65550 KQS65550:KRD65550 LAO65550:LAZ65550 LKK65550:LKV65550 LUG65550:LUR65550 MEC65550:MEN65550 MNY65550:MOJ65550 MXU65550:MYF65550 NHQ65550:NIB65550 NRM65550:NRX65550 OBI65550:OBT65550 OLE65550:OLP65550 OVA65550:OVL65550 PEW65550:PFH65550 POS65550:PPD65550 PYO65550:PYZ65550 QIK65550:QIV65550 QSG65550:QSR65550 RCC65550:RCN65550 RLY65550:RMJ65550 RVU65550:RWF65550 SFQ65550:SGB65550 SPM65550:SPX65550 SZI65550:SZT65550 TJE65550:TJP65550 TTA65550:TTL65550 UCW65550:UDH65550 UMS65550:UND65550 UWO65550:UWZ65550 VGK65550:VGV65550 VQG65550:VQR65550 WAC65550:WAN65550 WJY65550:WKJ65550 WTU65550:WUF65550 HI131086:HT131086 RE131086:RP131086 ABA131086:ABL131086 AKW131086:ALH131086 AUS131086:AVD131086 BEO131086:BEZ131086 BOK131086:BOV131086 BYG131086:BYR131086 CIC131086:CIN131086 CRY131086:CSJ131086 DBU131086:DCF131086 DLQ131086:DMB131086 DVM131086:DVX131086 EFI131086:EFT131086 EPE131086:EPP131086 EZA131086:EZL131086 FIW131086:FJH131086 FSS131086:FTD131086 GCO131086:GCZ131086 GMK131086:GMV131086 GWG131086:GWR131086 HGC131086:HGN131086 HPY131086:HQJ131086 HZU131086:IAF131086 IJQ131086:IKB131086 ITM131086:ITX131086 JDI131086:JDT131086 JNE131086:JNP131086 JXA131086:JXL131086 KGW131086:KHH131086 KQS131086:KRD131086 LAO131086:LAZ131086 LKK131086:LKV131086 LUG131086:LUR131086 MEC131086:MEN131086 MNY131086:MOJ131086 MXU131086:MYF131086 NHQ131086:NIB131086 NRM131086:NRX131086 OBI131086:OBT131086 OLE131086:OLP131086 OVA131086:OVL131086 PEW131086:PFH131086 POS131086:PPD131086 PYO131086:PYZ131086 QIK131086:QIV131086 QSG131086:QSR131086 RCC131086:RCN131086 RLY131086:RMJ131086 RVU131086:RWF131086 SFQ131086:SGB131086 SPM131086:SPX131086 SZI131086:SZT131086 TJE131086:TJP131086 TTA131086:TTL131086 UCW131086:UDH131086 UMS131086:UND131086 UWO131086:UWZ131086 VGK131086:VGV131086 VQG131086:VQR131086 WAC131086:WAN131086 WJY131086:WKJ131086 WTU131086:WUF131086 HI196622:HT196622 RE196622:RP196622 ABA196622:ABL196622 AKW196622:ALH196622 AUS196622:AVD196622 BEO196622:BEZ196622 BOK196622:BOV196622 BYG196622:BYR196622 CIC196622:CIN196622 CRY196622:CSJ196622 DBU196622:DCF196622 DLQ196622:DMB196622 DVM196622:DVX196622 EFI196622:EFT196622 EPE196622:EPP196622 EZA196622:EZL196622 FIW196622:FJH196622 FSS196622:FTD196622 GCO196622:GCZ196622 GMK196622:GMV196622 GWG196622:GWR196622 HGC196622:HGN196622 HPY196622:HQJ196622 HZU196622:IAF196622 IJQ196622:IKB196622 ITM196622:ITX196622 JDI196622:JDT196622 JNE196622:JNP196622 JXA196622:JXL196622 KGW196622:KHH196622 KQS196622:KRD196622 LAO196622:LAZ196622 LKK196622:LKV196622 LUG196622:LUR196622 MEC196622:MEN196622 MNY196622:MOJ196622 MXU196622:MYF196622 NHQ196622:NIB196622 NRM196622:NRX196622 OBI196622:OBT196622 OLE196622:OLP196622 OVA196622:OVL196622 PEW196622:PFH196622 POS196622:PPD196622 PYO196622:PYZ196622 QIK196622:QIV196622 QSG196622:QSR196622 RCC196622:RCN196622 RLY196622:RMJ196622 RVU196622:RWF196622 SFQ196622:SGB196622 SPM196622:SPX196622 SZI196622:SZT196622 TJE196622:TJP196622 TTA196622:TTL196622 UCW196622:UDH196622 UMS196622:UND196622 UWO196622:UWZ196622 VGK196622:VGV196622 VQG196622:VQR196622 WAC196622:WAN196622 WJY196622:WKJ196622 WTU196622:WUF196622 HI262158:HT262158 RE262158:RP262158 ABA262158:ABL262158 AKW262158:ALH262158 AUS262158:AVD262158 BEO262158:BEZ262158 BOK262158:BOV262158 BYG262158:BYR262158 CIC262158:CIN262158 CRY262158:CSJ262158 DBU262158:DCF262158 DLQ262158:DMB262158 DVM262158:DVX262158 EFI262158:EFT262158 EPE262158:EPP262158 EZA262158:EZL262158 FIW262158:FJH262158 FSS262158:FTD262158 GCO262158:GCZ262158 GMK262158:GMV262158 GWG262158:GWR262158 HGC262158:HGN262158 HPY262158:HQJ262158 HZU262158:IAF262158 IJQ262158:IKB262158 ITM262158:ITX262158 JDI262158:JDT262158 JNE262158:JNP262158 JXA262158:JXL262158 KGW262158:KHH262158 KQS262158:KRD262158 LAO262158:LAZ262158 LKK262158:LKV262158 LUG262158:LUR262158 MEC262158:MEN262158 MNY262158:MOJ262158 MXU262158:MYF262158 NHQ262158:NIB262158 NRM262158:NRX262158 OBI262158:OBT262158 OLE262158:OLP262158 OVA262158:OVL262158 PEW262158:PFH262158 POS262158:PPD262158 PYO262158:PYZ262158 QIK262158:QIV262158 QSG262158:QSR262158 RCC262158:RCN262158 RLY262158:RMJ262158 RVU262158:RWF262158 SFQ262158:SGB262158 SPM262158:SPX262158 SZI262158:SZT262158 TJE262158:TJP262158 TTA262158:TTL262158 UCW262158:UDH262158 UMS262158:UND262158 UWO262158:UWZ262158 VGK262158:VGV262158 VQG262158:VQR262158 WAC262158:WAN262158 WJY262158:WKJ262158 WTU262158:WUF262158 HI327694:HT327694 RE327694:RP327694 ABA327694:ABL327694 AKW327694:ALH327694 AUS327694:AVD327694 BEO327694:BEZ327694 BOK327694:BOV327694 BYG327694:BYR327694 CIC327694:CIN327694 CRY327694:CSJ327694 DBU327694:DCF327694 DLQ327694:DMB327694 DVM327694:DVX327694 EFI327694:EFT327694 EPE327694:EPP327694 EZA327694:EZL327694 FIW327694:FJH327694 FSS327694:FTD327694 GCO327694:GCZ327694 GMK327694:GMV327694 GWG327694:GWR327694 HGC327694:HGN327694 HPY327694:HQJ327694 HZU327694:IAF327694 IJQ327694:IKB327694 ITM327694:ITX327694 JDI327694:JDT327694 JNE327694:JNP327694 JXA327694:JXL327694 KGW327694:KHH327694 KQS327694:KRD327694 LAO327694:LAZ327694 LKK327694:LKV327694 LUG327694:LUR327694 MEC327694:MEN327694 MNY327694:MOJ327694 MXU327694:MYF327694 NHQ327694:NIB327694 NRM327694:NRX327694 OBI327694:OBT327694 OLE327694:OLP327694 OVA327694:OVL327694 PEW327694:PFH327694 POS327694:PPD327694 PYO327694:PYZ327694 QIK327694:QIV327694 QSG327694:QSR327694 RCC327694:RCN327694 RLY327694:RMJ327694 RVU327694:RWF327694 SFQ327694:SGB327694 SPM327694:SPX327694 SZI327694:SZT327694 TJE327694:TJP327694 TTA327694:TTL327694 UCW327694:UDH327694 UMS327694:UND327694 UWO327694:UWZ327694 VGK327694:VGV327694 VQG327694:VQR327694 WAC327694:WAN327694 WJY327694:WKJ327694 WTU327694:WUF327694 HI393230:HT393230 RE393230:RP393230 ABA393230:ABL393230 AKW393230:ALH393230 AUS393230:AVD393230 BEO393230:BEZ393230 BOK393230:BOV393230 BYG393230:BYR393230 CIC393230:CIN393230 CRY393230:CSJ393230 DBU393230:DCF393230 DLQ393230:DMB393230 DVM393230:DVX393230 EFI393230:EFT393230 EPE393230:EPP393230 EZA393230:EZL393230 FIW393230:FJH393230 FSS393230:FTD393230 GCO393230:GCZ393230 GMK393230:GMV393230 GWG393230:GWR393230 HGC393230:HGN393230 HPY393230:HQJ393230 HZU393230:IAF393230 IJQ393230:IKB393230 ITM393230:ITX393230 JDI393230:JDT393230 JNE393230:JNP393230 JXA393230:JXL393230 KGW393230:KHH393230 KQS393230:KRD393230 LAO393230:LAZ393230 LKK393230:LKV393230 LUG393230:LUR393230 MEC393230:MEN393230 MNY393230:MOJ393230 MXU393230:MYF393230 NHQ393230:NIB393230 NRM393230:NRX393230 OBI393230:OBT393230 OLE393230:OLP393230 OVA393230:OVL393230 PEW393230:PFH393230 POS393230:PPD393230 PYO393230:PYZ393230 QIK393230:QIV393230 QSG393230:QSR393230 RCC393230:RCN393230 RLY393230:RMJ393230 RVU393230:RWF393230 SFQ393230:SGB393230 SPM393230:SPX393230 SZI393230:SZT393230 TJE393230:TJP393230 TTA393230:TTL393230 UCW393230:UDH393230 UMS393230:UND393230 UWO393230:UWZ393230 VGK393230:VGV393230 VQG393230:VQR393230 WAC393230:WAN393230 WJY393230:WKJ393230 WTU393230:WUF393230 HI458766:HT458766 RE458766:RP458766 ABA458766:ABL458766 AKW458766:ALH458766 AUS458766:AVD458766 BEO458766:BEZ458766 BOK458766:BOV458766 BYG458766:BYR458766 CIC458766:CIN458766 CRY458766:CSJ458766 DBU458766:DCF458766 DLQ458766:DMB458766 DVM458766:DVX458766 EFI458766:EFT458766 EPE458766:EPP458766 EZA458766:EZL458766 FIW458766:FJH458766 FSS458766:FTD458766 GCO458766:GCZ458766 GMK458766:GMV458766 GWG458766:GWR458766 HGC458766:HGN458766 HPY458766:HQJ458766 HZU458766:IAF458766 IJQ458766:IKB458766 ITM458766:ITX458766 JDI458766:JDT458766 JNE458766:JNP458766 JXA458766:JXL458766 KGW458766:KHH458766 KQS458766:KRD458766 LAO458766:LAZ458766 LKK458766:LKV458766 LUG458766:LUR458766 MEC458766:MEN458766 MNY458766:MOJ458766 MXU458766:MYF458766 NHQ458766:NIB458766 NRM458766:NRX458766 OBI458766:OBT458766 OLE458766:OLP458766 OVA458766:OVL458766 PEW458766:PFH458766 POS458766:PPD458766 PYO458766:PYZ458766 QIK458766:QIV458766 QSG458766:QSR458766 RCC458766:RCN458766 RLY458766:RMJ458766 RVU458766:RWF458766 SFQ458766:SGB458766 SPM458766:SPX458766 SZI458766:SZT458766 TJE458766:TJP458766 TTA458766:TTL458766 UCW458766:UDH458766 UMS458766:UND458766 UWO458766:UWZ458766 VGK458766:VGV458766 VQG458766:VQR458766 WAC458766:WAN458766 WJY458766:WKJ458766 WTU458766:WUF458766 HI524302:HT524302 RE524302:RP524302 ABA524302:ABL524302 AKW524302:ALH524302 AUS524302:AVD524302 BEO524302:BEZ524302 BOK524302:BOV524302 BYG524302:BYR524302 CIC524302:CIN524302 CRY524302:CSJ524302 DBU524302:DCF524302 DLQ524302:DMB524302 DVM524302:DVX524302 EFI524302:EFT524302 EPE524302:EPP524302 EZA524302:EZL524302 FIW524302:FJH524302 FSS524302:FTD524302 GCO524302:GCZ524302 GMK524302:GMV524302 GWG524302:GWR524302 HGC524302:HGN524302 HPY524302:HQJ524302 HZU524302:IAF524302 IJQ524302:IKB524302 ITM524302:ITX524302 JDI524302:JDT524302 JNE524302:JNP524302 JXA524302:JXL524302 KGW524302:KHH524302 KQS524302:KRD524302 LAO524302:LAZ524302 LKK524302:LKV524302 LUG524302:LUR524302 MEC524302:MEN524302 MNY524302:MOJ524302 MXU524302:MYF524302 NHQ524302:NIB524302 NRM524302:NRX524302 OBI524302:OBT524302 OLE524302:OLP524302 OVA524302:OVL524302 PEW524302:PFH524302 POS524302:PPD524302 PYO524302:PYZ524302 QIK524302:QIV524302 QSG524302:QSR524302 RCC524302:RCN524302 RLY524302:RMJ524302 RVU524302:RWF524302 SFQ524302:SGB524302 SPM524302:SPX524302 SZI524302:SZT524302 TJE524302:TJP524302 TTA524302:TTL524302 UCW524302:UDH524302 UMS524302:UND524302 UWO524302:UWZ524302 VGK524302:VGV524302 VQG524302:VQR524302 WAC524302:WAN524302 WJY524302:WKJ524302 WTU524302:WUF524302 HI589838:HT589838 RE589838:RP589838 ABA589838:ABL589838 AKW589838:ALH589838 AUS589838:AVD589838 BEO589838:BEZ589838 BOK589838:BOV589838 BYG589838:BYR589838 CIC589838:CIN589838 CRY589838:CSJ589838 DBU589838:DCF589838 DLQ589838:DMB589838 DVM589838:DVX589838 EFI589838:EFT589838 EPE589838:EPP589838 EZA589838:EZL589838 FIW589838:FJH589838 FSS589838:FTD589838 GCO589838:GCZ589838 GMK589838:GMV589838 GWG589838:GWR589838 HGC589838:HGN589838 HPY589838:HQJ589838 HZU589838:IAF589838 IJQ589838:IKB589838 ITM589838:ITX589838 JDI589838:JDT589838 JNE589838:JNP589838 JXA589838:JXL589838 KGW589838:KHH589838 KQS589838:KRD589838 LAO589838:LAZ589838 LKK589838:LKV589838 LUG589838:LUR589838 MEC589838:MEN589838 MNY589838:MOJ589838 MXU589838:MYF589838 NHQ589838:NIB589838 NRM589838:NRX589838 OBI589838:OBT589838 OLE589838:OLP589838 OVA589838:OVL589838 PEW589838:PFH589838 POS589838:PPD589838 PYO589838:PYZ589838 QIK589838:QIV589838 QSG589838:QSR589838 RCC589838:RCN589838 RLY589838:RMJ589838 RVU589838:RWF589838 SFQ589838:SGB589838 SPM589838:SPX589838 SZI589838:SZT589838 TJE589838:TJP589838 TTA589838:TTL589838 UCW589838:UDH589838 UMS589838:UND589838 UWO589838:UWZ589838 VGK589838:VGV589838 VQG589838:VQR589838 WAC589838:WAN589838 WJY589838:WKJ589838 WTU589838:WUF589838 HI655374:HT655374 RE655374:RP655374 ABA655374:ABL655374 AKW655374:ALH655374 AUS655374:AVD655374 BEO655374:BEZ655374 BOK655374:BOV655374 BYG655374:BYR655374 CIC655374:CIN655374 CRY655374:CSJ655374 DBU655374:DCF655374 DLQ655374:DMB655374 DVM655374:DVX655374 EFI655374:EFT655374 EPE655374:EPP655374 EZA655374:EZL655374 FIW655374:FJH655374 FSS655374:FTD655374 GCO655374:GCZ655374 GMK655374:GMV655374 GWG655374:GWR655374 HGC655374:HGN655374 HPY655374:HQJ655374 HZU655374:IAF655374 IJQ655374:IKB655374 ITM655374:ITX655374 JDI655374:JDT655374 JNE655374:JNP655374 JXA655374:JXL655374 KGW655374:KHH655374 KQS655374:KRD655374 LAO655374:LAZ655374 LKK655374:LKV655374 LUG655374:LUR655374 MEC655374:MEN655374 MNY655374:MOJ655374 MXU655374:MYF655374 NHQ655374:NIB655374 NRM655374:NRX655374 OBI655374:OBT655374 OLE655374:OLP655374 OVA655374:OVL655374 PEW655374:PFH655374 POS655374:PPD655374 PYO655374:PYZ655374 QIK655374:QIV655374 QSG655374:QSR655374 RCC655374:RCN655374 RLY655374:RMJ655374 RVU655374:RWF655374 SFQ655374:SGB655374 SPM655374:SPX655374 SZI655374:SZT655374 TJE655374:TJP655374 TTA655374:TTL655374 UCW655374:UDH655374 UMS655374:UND655374 UWO655374:UWZ655374 VGK655374:VGV655374 VQG655374:VQR655374 WAC655374:WAN655374 WJY655374:WKJ655374 WTU655374:WUF655374 HI720910:HT720910 RE720910:RP720910 ABA720910:ABL720910 AKW720910:ALH720910 AUS720910:AVD720910 BEO720910:BEZ720910 BOK720910:BOV720910 BYG720910:BYR720910 CIC720910:CIN720910 CRY720910:CSJ720910 DBU720910:DCF720910 DLQ720910:DMB720910 DVM720910:DVX720910 EFI720910:EFT720910 EPE720910:EPP720910 EZA720910:EZL720910 FIW720910:FJH720910 FSS720910:FTD720910 GCO720910:GCZ720910 GMK720910:GMV720910 GWG720910:GWR720910 HGC720910:HGN720910 HPY720910:HQJ720910 HZU720910:IAF720910 IJQ720910:IKB720910 ITM720910:ITX720910 JDI720910:JDT720910 JNE720910:JNP720910 JXA720910:JXL720910 KGW720910:KHH720910 KQS720910:KRD720910 LAO720910:LAZ720910 LKK720910:LKV720910 LUG720910:LUR720910 MEC720910:MEN720910 MNY720910:MOJ720910 MXU720910:MYF720910 NHQ720910:NIB720910 NRM720910:NRX720910 OBI720910:OBT720910 OLE720910:OLP720910 OVA720910:OVL720910 PEW720910:PFH720910 POS720910:PPD720910 PYO720910:PYZ720910 QIK720910:QIV720910 QSG720910:QSR720910 RCC720910:RCN720910 RLY720910:RMJ720910 RVU720910:RWF720910 SFQ720910:SGB720910 SPM720910:SPX720910 SZI720910:SZT720910 TJE720910:TJP720910 TTA720910:TTL720910 UCW720910:UDH720910 UMS720910:UND720910 UWO720910:UWZ720910 VGK720910:VGV720910 VQG720910:VQR720910 WAC720910:WAN720910 WJY720910:WKJ720910 WTU720910:WUF720910 HI786446:HT786446 RE786446:RP786446 ABA786446:ABL786446 AKW786446:ALH786446 AUS786446:AVD786446 BEO786446:BEZ786446 BOK786446:BOV786446 BYG786446:BYR786446 CIC786446:CIN786446 CRY786446:CSJ786446 DBU786446:DCF786446 DLQ786446:DMB786446 DVM786446:DVX786446 EFI786446:EFT786446 EPE786446:EPP786446 EZA786446:EZL786446 FIW786446:FJH786446 FSS786446:FTD786446 GCO786446:GCZ786446 GMK786446:GMV786446 GWG786446:GWR786446 HGC786446:HGN786446 HPY786446:HQJ786446 HZU786446:IAF786446 IJQ786446:IKB786446 ITM786446:ITX786446 JDI786446:JDT786446 JNE786446:JNP786446 JXA786446:JXL786446 KGW786446:KHH786446 KQS786446:KRD786446 LAO786446:LAZ786446 LKK786446:LKV786446 LUG786446:LUR786446 MEC786446:MEN786446 MNY786446:MOJ786446 MXU786446:MYF786446 NHQ786446:NIB786446 NRM786446:NRX786446 OBI786446:OBT786446 OLE786446:OLP786446 OVA786446:OVL786446 PEW786446:PFH786446 POS786446:PPD786446 PYO786446:PYZ786446 QIK786446:QIV786446 QSG786446:QSR786446 RCC786446:RCN786446 RLY786446:RMJ786446 RVU786446:RWF786446 SFQ786446:SGB786446 SPM786446:SPX786446 SZI786446:SZT786446 TJE786446:TJP786446 TTA786446:TTL786446 UCW786446:UDH786446 UMS786446:UND786446 UWO786446:UWZ786446 VGK786446:VGV786446 VQG786446:VQR786446 WAC786446:WAN786446 WJY786446:WKJ786446 WTU786446:WUF786446 HI851982:HT851982 RE851982:RP851982 ABA851982:ABL851982 AKW851982:ALH851982 AUS851982:AVD851982 BEO851982:BEZ851982 BOK851982:BOV851982 BYG851982:BYR851982 CIC851982:CIN851982 CRY851982:CSJ851982 DBU851982:DCF851982 DLQ851982:DMB851982 DVM851982:DVX851982 EFI851982:EFT851982 EPE851982:EPP851982 EZA851982:EZL851982 FIW851982:FJH851982 FSS851982:FTD851982 GCO851982:GCZ851982 GMK851982:GMV851982 GWG851982:GWR851982 HGC851982:HGN851982 HPY851982:HQJ851982 HZU851982:IAF851982 IJQ851982:IKB851982 ITM851982:ITX851982 JDI851982:JDT851982 JNE851982:JNP851982 JXA851982:JXL851982 KGW851982:KHH851982 KQS851982:KRD851982 LAO851982:LAZ851982 LKK851982:LKV851982 LUG851982:LUR851982 MEC851982:MEN851982 MNY851982:MOJ851982 MXU851982:MYF851982 NHQ851982:NIB851982 NRM851982:NRX851982 OBI851982:OBT851982 OLE851982:OLP851982 OVA851982:OVL851982 PEW851982:PFH851982 POS851982:PPD851982 PYO851982:PYZ851982 QIK851982:QIV851982 QSG851982:QSR851982 RCC851982:RCN851982 RLY851982:RMJ851982 RVU851982:RWF851982 SFQ851982:SGB851982 SPM851982:SPX851982 SZI851982:SZT851982 TJE851982:TJP851982 TTA851982:TTL851982 UCW851982:UDH851982 UMS851982:UND851982 UWO851982:UWZ851982 VGK851982:VGV851982 VQG851982:VQR851982 WAC851982:WAN851982 WJY851982:WKJ851982 WTU851982:WUF851982 HI917518:HT917518 RE917518:RP917518 ABA917518:ABL917518 AKW917518:ALH917518 AUS917518:AVD917518 BEO917518:BEZ917518 BOK917518:BOV917518 BYG917518:BYR917518 CIC917518:CIN917518 CRY917518:CSJ917518 DBU917518:DCF917518 DLQ917518:DMB917518 DVM917518:DVX917518 EFI917518:EFT917518 EPE917518:EPP917518 EZA917518:EZL917518 FIW917518:FJH917518 FSS917518:FTD917518 GCO917518:GCZ917518 GMK917518:GMV917518 GWG917518:GWR917518 HGC917518:HGN917518 HPY917518:HQJ917518 HZU917518:IAF917518 IJQ917518:IKB917518 ITM917518:ITX917518 JDI917518:JDT917518 JNE917518:JNP917518 JXA917518:JXL917518 KGW917518:KHH917518 KQS917518:KRD917518 LAO917518:LAZ917518 LKK917518:LKV917518 LUG917518:LUR917518 MEC917518:MEN917518 MNY917518:MOJ917518 MXU917518:MYF917518 NHQ917518:NIB917518 NRM917518:NRX917518 OBI917518:OBT917518 OLE917518:OLP917518 OVA917518:OVL917518 PEW917518:PFH917518 POS917518:PPD917518 PYO917518:PYZ917518 QIK917518:QIV917518 QSG917518:QSR917518 RCC917518:RCN917518 RLY917518:RMJ917518 RVU917518:RWF917518 SFQ917518:SGB917518 SPM917518:SPX917518 SZI917518:SZT917518 TJE917518:TJP917518 TTA917518:TTL917518 UCW917518:UDH917518 UMS917518:UND917518 UWO917518:UWZ917518 VGK917518:VGV917518 VQG917518:VQR917518 WAC917518:WAN917518 WJY917518:WKJ917518 WTU917518:WUF917518 HI983054:HT983054 RE983054:RP983054 ABA983054:ABL983054 AKW983054:ALH983054 AUS983054:AVD983054 BEO983054:BEZ983054 BOK983054:BOV983054 BYG983054:BYR983054 CIC983054:CIN983054 CRY983054:CSJ983054 DBU983054:DCF983054 DLQ983054:DMB983054 DVM983054:DVX983054 EFI983054:EFT983054 EPE983054:EPP983054 EZA983054:EZL983054 FIW983054:FJH983054 FSS983054:FTD983054 GCO983054:GCZ983054 GMK983054:GMV983054 GWG983054:GWR983054 HGC983054:HGN983054 HPY983054:HQJ983054 HZU983054:IAF983054 IJQ983054:IKB983054 ITM983054:ITX983054 JDI983054:JDT983054 JNE983054:JNP983054 JXA983054:JXL983054 KGW983054:KHH983054 KQS983054:KRD983054 LAO983054:LAZ983054 LKK983054:LKV983054 LUG983054:LUR983054 MEC983054:MEN983054 MNY983054:MOJ983054 MXU983054:MYF983054 NHQ983054:NIB983054 NRM983054:NRX983054 OBI983054:OBT983054 OLE983054:OLP983054 OVA983054:OVL983054 PEW983054:PFH983054 POS983054:PPD983054 PYO983054:PYZ983054 QIK983054:QIV983054 QSG983054:QSR983054 RCC983054:RCN983054 RLY983054:RMJ983054 RVU983054:RWF983054 SFQ983054:SGB983054 SPM983054:SPX983054 SZI983054:SZT983054 TJE983054:TJP983054 TTA983054:TTL983054 UCW983054:UDH983054 UMS983054:UND983054 UWO983054:UWZ983054 VGK983054:VGV983054 VQG983054:VQR983054 WAC983054:WAN983054 WJY983054:WKJ983054 WTU983054:WUF983054 HI65555:HT65555 RE65555:RP65555 ABA65555:ABL65555 AKW65555:ALH65555 AUS65555:AVD65555 BEO65555:BEZ65555 BOK65555:BOV65555 BYG65555:BYR65555 CIC65555:CIN65555 CRY65555:CSJ65555 DBU65555:DCF65555 DLQ65555:DMB65555 DVM65555:DVX65555 EFI65555:EFT65555 EPE65555:EPP65555 EZA65555:EZL65555 FIW65555:FJH65555 FSS65555:FTD65555 GCO65555:GCZ65555 GMK65555:GMV65555 GWG65555:GWR65555 HGC65555:HGN65555 HPY65555:HQJ65555 HZU65555:IAF65555 IJQ65555:IKB65555 ITM65555:ITX65555 JDI65555:JDT65555 JNE65555:JNP65555 JXA65555:JXL65555 KGW65555:KHH65555 KQS65555:KRD65555 LAO65555:LAZ65555 LKK65555:LKV65555 LUG65555:LUR65555 MEC65555:MEN65555 MNY65555:MOJ65555 MXU65555:MYF65555 NHQ65555:NIB65555 NRM65555:NRX65555 OBI65555:OBT65555 OLE65555:OLP65555 OVA65555:OVL65555 PEW65555:PFH65555 POS65555:PPD65555 PYO65555:PYZ65555 QIK65555:QIV65555 QSG65555:QSR65555 RCC65555:RCN65555 RLY65555:RMJ65555 RVU65555:RWF65555 SFQ65555:SGB65555 SPM65555:SPX65555 SZI65555:SZT65555 TJE65555:TJP65555 TTA65555:TTL65555 UCW65555:UDH65555 UMS65555:UND65555 UWO65555:UWZ65555 VGK65555:VGV65555 VQG65555:VQR65555 WAC65555:WAN65555 WJY65555:WKJ65555 WTU65555:WUF65555 HI131091:HT131091 RE131091:RP131091 ABA131091:ABL131091 AKW131091:ALH131091 AUS131091:AVD131091 BEO131091:BEZ131091 BOK131091:BOV131091 BYG131091:BYR131091 CIC131091:CIN131091 CRY131091:CSJ131091 DBU131091:DCF131091 DLQ131091:DMB131091 DVM131091:DVX131091 EFI131091:EFT131091 EPE131091:EPP131091 EZA131091:EZL131091 FIW131091:FJH131091 FSS131091:FTD131091 GCO131091:GCZ131091 GMK131091:GMV131091 GWG131091:GWR131091 HGC131091:HGN131091 HPY131091:HQJ131091 HZU131091:IAF131091 IJQ131091:IKB131091 ITM131091:ITX131091 JDI131091:JDT131091 JNE131091:JNP131091 JXA131091:JXL131091 KGW131091:KHH131091 KQS131091:KRD131091 LAO131091:LAZ131091 LKK131091:LKV131091 LUG131091:LUR131091 MEC131091:MEN131091 MNY131091:MOJ131091 MXU131091:MYF131091 NHQ131091:NIB131091 NRM131091:NRX131091 OBI131091:OBT131091 OLE131091:OLP131091 OVA131091:OVL131091 PEW131091:PFH131091 POS131091:PPD131091 PYO131091:PYZ131091 QIK131091:QIV131091 QSG131091:QSR131091 RCC131091:RCN131091 RLY131091:RMJ131091 RVU131091:RWF131091 SFQ131091:SGB131091 SPM131091:SPX131091 SZI131091:SZT131091 TJE131091:TJP131091 TTA131091:TTL131091 UCW131091:UDH131091 UMS131091:UND131091 UWO131091:UWZ131091 VGK131091:VGV131091 VQG131091:VQR131091 WAC131091:WAN131091 WJY131091:WKJ131091 WTU131091:WUF131091 HI196627:HT196627 RE196627:RP196627 ABA196627:ABL196627 AKW196627:ALH196627 AUS196627:AVD196627 BEO196627:BEZ196627 BOK196627:BOV196627 BYG196627:BYR196627 CIC196627:CIN196627 CRY196627:CSJ196627 DBU196627:DCF196627 DLQ196627:DMB196627 DVM196627:DVX196627 EFI196627:EFT196627 EPE196627:EPP196627 EZA196627:EZL196627 FIW196627:FJH196627 FSS196627:FTD196627 GCO196627:GCZ196627 GMK196627:GMV196627 GWG196627:GWR196627 HGC196627:HGN196627 HPY196627:HQJ196627 HZU196627:IAF196627 IJQ196627:IKB196627 ITM196627:ITX196627 JDI196627:JDT196627 JNE196627:JNP196627 JXA196627:JXL196627 KGW196627:KHH196627 KQS196627:KRD196627 LAO196627:LAZ196627 LKK196627:LKV196627 LUG196627:LUR196627 MEC196627:MEN196627 MNY196627:MOJ196627 MXU196627:MYF196627 NHQ196627:NIB196627 NRM196627:NRX196627 OBI196627:OBT196627 OLE196627:OLP196627 OVA196627:OVL196627 PEW196627:PFH196627 POS196627:PPD196627 PYO196627:PYZ196627 QIK196627:QIV196627 QSG196627:QSR196627 RCC196627:RCN196627 RLY196627:RMJ196627 RVU196627:RWF196627 SFQ196627:SGB196627 SPM196627:SPX196627 SZI196627:SZT196627 TJE196627:TJP196627 TTA196627:TTL196627 UCW196627:UDH196627 UMS196627:UND196627 UWO196627:UWZ196627 VGK196627:VGV196627 VQG196627:VQR196627 WAC196627:WAN196627 WJY196627:WKJ196627 WTU196627:WUF196627 HI262163:HT262163 RE262163:RP262163 ABA262163:ABL262163 AKW262163:ALH262163 AUS262163:AVD262163 BEO262163:BEZ262163 BOK262163:BOV262163 BYG262163:BYR262163 CIC262163:CIN262163 CRY262163:CSJ262163 DBU262163:DCF262163 DLQ262163:DMB262163 DVM262163:DVX262163 EFI262163:EFT262163 EPE262163:EPP262163 EZA262163:EZL262163 FIW262163:FJH262163 FSS262163:FTD262163 GCO262163:GCZ262163 GMK262163:GMV262163 GWG262163:GWR262163 HGC262163:HGN262163 HPY262163:HQJ262163 HZU262163:IAF262163 IJQ262163:IKB262163 ITM262163:ITX262163 JDI262163:JDT262163 JNE262163:JNP262163 JXA262163:JXL262163 KGW262163:KHH262163 KQS262163:KRD262163 LAO262163:LAZ262163 LKK262163:LKV262163 LUG262163:LUR262163 MEC262163:MEN262163 MNY262163:MOJ262163 MXU262163:MYF262163 NHQ262163:NIB262163 NRM262163:NRX262163 OBI262163:OBT262163 OLE262163:OLP262163 OVA262163:OVL262163 PEW262163:PFH262163 POS262163:PPD262163 PYO262163:PYZ262163 QIK262163:QIV262163 QSG262163:QSR262163 RCC262163:RCN262163 RLY262163:RMJ262163 RVU262163:RWF262163 SFQ262163:SGB262163 SPM262163:SPX262163 SZI262163:SZT262163 TJE262163:TJP262163 TTA262163:TTL262163 UCW262163:UDH262163 UMS262163:UND262163 UWO262163:UWZ262163 VGK262163:VGV262163 VQG262163:VQR262163 WAC262163:WAN262163 WJY262163:WKJ262163 WTU262163:WUF262163 HI327699:HT327699 RE327699:RP327699 ABA327699:ABL327699 AKW327699:ALH327699 AUS327699:AVD327699 BEO327699:BEZ327699 BOK327699:BOV327699 BYG327699:BYR327699 CIC327699:CIN327699 CRY327699:CSJ327699 DBU327699:DCF327699 DLQ327699:DMB327699 DVM327699:DVX327699 EFI327699:EFT327699 EPE327699:EPP327699 EZA327699:EZL327699 FIW327699:FJH327699 FSS327699:FTD327699 GCO327699:GCZ327699 GMK327699:GMV327699 GWG327699:GWR327699 HGC327699:HGN327699 HPY327699:HQJ327699 HZU327699:IAF327699 IJQ327699:IKB327699 ITM327699:ITX327699 JDI327699:JDT327699 JNE327699:JNP327699 JXA327699:JXL327699 KGW327699:KHH327699 KQS327699:KRD327699 LAO327699:LAZ327699 LKK327699:LKV327699 LUG327699:LUR327699 MEC327699:MEN327699 MNY327699:MOJ327699 MXU327699:MYF327699 NHQ327699:NIB327699 NRM327699:NRX327699 OBI327699:OBT327699 OLE327699:OLP327699 OVA327699:OVL327699 PEW327699:PFH327699 POS327699:PPD327699 PYO327699:PYZ327699 QIK327699:QIV327699 QSG327699:QSR327699 RCC327699:RCN327699 RLY327699:RMJ327699 RVU327699:RWF327699 SFQ327699:SGB327699 SPM327699:SPX327699 SZI327699:SZT327699 TJE327699:TJP327699 TTA327699:TTL327699 UCW327699:UDH327699 UMS327699:UND327699 UWO327699:UWZ327699 VGK327699:VGV327699 VQG327699:VQR327699 WAC327699:WAN327699 WJY327699:WKJ327699 WTU327699:WUF327699 HI393235:HT393235 RE393235:RP393235 ABA393235:ABL393235 AKW393235:ALH393235 AUS393235:AVD393235 BEO393235:BEZ393235 BOK393235:BOV393235 BYG393235:BYR393235 CIC393235:CIN393235 CRY393235:CSJ393235 DBU393235:DCF393235 DLQ393235:DMB393235 DVM393235:DVX393235 EFI393235:EFT393235 EPE393235:EPP393235 EZA393235:EZL393235 FIW393235:FJH393235 FSS393235:FTD393235 GCO393235:GCZ393235 GMK393235:GMV393235 GWG393235:GWR393235 HGC393235:HGN393235 HPY393235:HQJ393235 HZU393235:IAF393235 IJQ393235:IKB393235 ITM393235:ITX393235 JDI393235:JDT393235 JNE393235:JNP393235 JXA393235:JXL393235 KGW393235:KHH393235 KQS393235:KRD393235 LAO393235:LAZ393235 LKK393235:LKV393235 LUG393235:LUR393235 MEC393235:MEN393235 MNY393235:MOJ393235 MXU393235:MYF393235 NHQ393235:NIB393235 NRM393235:NRX393235 OBI393235:OBT393235 OLE393235:OLP393235 OVA393235:OVL393235 PEW393235:PFH393235 POS393235:PPD393235 PYO393235:PYZ393235 QIK393235:QIV393235 QSG393235:QSR393235 RCC393235:RCN393235 RLY393235:RMJ393235 RVU393235:RWF393235 SFQ393235:SGB393235 SPM393235:SPX393235 SZI393235:SZT393235 TJE393235:TJP393235 TTA393235:TTL393235 UCW393235:UDH393235 UMS393235:UND393235 UWO393235:UWZ393235 VGK393235:VGV393235 VQG393235:VQR393235 WAC393235:WAN393235 WJY393235:WKJ393235 WTU393235:WUF393235 HI458771:HT458771 RE458771:RP458771 ABA458771:ABL458771 AKW458771:ALH458771 AUS458771:AVD458771 BEO458771:BEZ458771 BOK458771:BOV458771 BYG458771:BYR458771 CIC458771:CIN458771 CRY458771:CSJ458771 DBU458771:DCF458771 DLQ458771:DMB458771 DVM458771:DVX458771 EFI458771:EFT458771 EPE458771:EPP458771 EZA458771:EZL458771 FIW458771:FJH458771 FSS458771:FTD458771 GCO458771:GCZ458771 GMK458771:GMV458771 GWG458771:GWR458771 HGC458771:HGN458771 HPY458771:HQJ458771 HZU458771:IAF458771 IJQ458771:IKB458771 ITM458771:ITX458771 JDI458771:JDT458771 JNE458771:JNP458771 JXA458771:JXL458771 KGW458771:KHH458771 KQS458771:KRD458771 LAO458771:LAZ458771 LKK458771:LKV458771 LUG458771:LUR458771 MEC458771:MEN458771 MNY458771:MOJ458771 MXU458771:MYF458771 NHQ458771:NIB458771 NRM458771:NRX458771 OBI458771:OBT458771 OLE458771:OLP458771 OVA458771:OVL458771 PEW458771:PFH458771 POS458771:PPD458771 PYO458771:PYZ458771 QIK458771:QIV458771 QSG458771:QSR458771 RCC458771:RCN458771 RLY458771:RMJ458771 RVU458771:RWF458771 SFQ458771:SGB458771 SPM458771:SPX458771 SZI458771:SZT458771 TJE458771:TJP458771 TTA458771:TTL458771 UCW458771:UDH458771 UMS458771:UND458771 UWO458771:UWZ458771 VGK458771:VGV458771 VQG458771:VQR458771 WAC458771:WAN458771 WJY458771:WKJ458771 WTU458771:WUF458771 HI524307:HT524307 RE524307:RP524307 ABA524307:ABL524307 AKW524307:ALH524307 AUS524307:AVD524307 BEO524307:BEZ524307 BOK524307:BOV524307 BYG524307:BYR524307 CIC524307:CIN524307 CRY524307:CSJ524307 DBU524307:DCF524307 DLQ524307:DMB524307 DVM524307:DVX524307 EFI524307:EFT524307 EPE524307:EPP524307 EZA524307:EZL524307 FIW524307:FJH524307 FSS524307:FTD524307 GCO524307:GCZ524307 GMK524307:GMV524307 GWG524307:GWR524307 HGC524307:HGN524307 HPY524307:HQJ524307 HZU524307:IAF524307 IJQ524307:IKB524307 ITM524307:ITX524307 JDI524307:JDT524307 JNE524307:JNP524307 JXA524307:JXL524307 KGW524307:KHH524307 KQS524307:KRD524307 LAO524307:LAZ524307 LKK524307:LKV524307 LUG524307:LUR524307 MEC524307:MEN524307 MNY524307:MOJ524307 MXU524307:MYF524307 NHQ524307:NIB524307 NRM524307:NRX524307 OBI524307:OBT524307 OLE524307:OLP524307 OVA524307:OVL524307 PEW524307:PFH524307 POS524307:PPD524307 PYO524307:PYZ524307 QIK524307:QIV524307 QSG524307:QSR524307 RCC524307:RCN524307 RLY524307:RMJ524307 RVU524307:RWF524307 SFQ524307:SGB524307 SPM524307:SPX524307 SZI524307:SZT524307 TJE524307:TJP524307 TTA524307:TTL524307 UCW524307:UDH524307 UMS524307:UND524307 UWO524307:UWZ524307 VGK524307:VGV524307 VQG524307:VQR524307 WAC524307:WAN524307 WJY524307:WKJ524307 WTU524307:WUF524307 HI589843:HT589843 RE589843:RP589843 ABA589843:ABL589843 AKW589843:ALH589843 AUS589843:AVD589843 BEO589843:BEZ589843 BOK589843:BOV589843 BYG589843:BYR589843 CIC589843:CIN589843 CRY589843:CSJ589843 DBU589843:DCF589843 DLQ589843:DMB589843 DVM589843:DVX589843 EFI589843:EFT589843 EPE589843:EPP589843 EZA589843:EZL589843 FIW589843:FJH589843 FSS589843:FTD589843 GCO589843:GCZ589843 GMK589843:GMV589843 GWG589843:GWR589843 HGC589843:HGN589843 HPY589843:HQJ589843 HZU589843:IAF589843 IJQ589843:IKB589843 ITM589843:ITX589843 JDI589843:JDT589843 JNE589843:JNP589843 JXA589843:JXL589843 KGW589843:KHH589843 KQS589843:KRD589843 LAO589843:LAZ589843 LKK589843:LKV589843 LUG589843:LUR589843 MEC589843:MEN589843 MNY589843:MOJ589843 MXU589843:MYF589843 NHQ589843:NIB589843 NRM589843:NRX589843 OBI589843:OBT589843 OLE589843:OLP589843 OVA589843:OVL589843 PEW589843:PFH589843 POS589843:PPD589843 PYO589843:PYZ589843 QIK589843:QIV589843 QSG589843:QSR589843 RCC589843:RCN589843 RLY589843:RMJ589843 RVU589843:RWF589843 SFQ589843:SGB589843 SPM589843:SPX589843 SZI589843:SZT589843 TJE589843:TJP589843 TTA589843:TTL589843 UCW589843:UDH589843 UMS589843:UND589843 UWO589843:UWZ589843 VGK589843:VGV589843 VQG589843:VQR589843 WAC589843:WAN589843 WJY589843:WKJ589843 WTU589843:WUF589843 HI655379:HT655379 RE655379:RP655379 ABA655379:ABL655379 AKW655379:ALH655379 AUS655379:AVD655379 BEO655379:BEZ655379 BOK655379:BOV655379 BYG655379:BYR655379 CIC655379:CIN655379 CRY655379:CSJ655379 DBU655379:DCF655379 DLQ655379:DMB655379 DVM655379:DVX655379 EFI655379:EFT655379 EPE655379:EPP655379 EZA655379:EZL655379 FIW655379:FJH655379 FSS655379:FTD655379 GCO655379:GCZ655379 GMK655379:GMV655379 GWG655379:GWR655379 HGC655379:HGN655379 HPY655379:HQJ655379 HZU655379:IAF655379 IJQ655379:IKB655379 ITM655379:ITX655379 JDI655379:JDT655379 JNE655379:JNP655379 JXA655379:JXL655379 KGW655379:KHH655379 KQS655379:KRD655379 LAO655379:LAZ655379 LKK655379:LKV655379 LUG655379:LUR655379 MEC655379:MEN655379 MNY655379:MOJ655379 MXU655379:MYF655379 NHQ655379:NIB655379 NRM655379:NRX655379 OBI655379:OBT655379 OLE655379:OLP655379 OVA655379:OVL655379 PEW655379:PFH655379 POS655379:PPD655379 PYO655379:PYZ655379 QIK655379:QIV655379 QSG655379:QSR655379 RCC655379:RCN655379 RLY655379:RMJ655379 RVU655379:RWF655379 SFQ655379:SGB655379 SPM655379:SPX655379 SZI655379:SZT655379 TJE655379:TJP655379 TTA655379:TTL655379 UCW655379:UDH655379 UMS655379:UND655379 UWO655379:UWZ655379 VGK655379:VGV655379 VQG655379:VQR655379 WAC655379:WAN655379 WJY655379:WKJ655379 WTU655379:WUF655379 HI720915:HT720915 RE720915:RP720915 ABA720915:ABL720915 AKW720915:ALH720915 AUS720915:AVD720915 BEO720915:BEZ720915 BOK720915:BOV720915 BYG720915:BYR720915 CIC720915:CIN720915 CRY720915:CSJ720915 DBU720915:DCF720915 DLQ720915:DMB720915 DVM720915:DVX720915 EFI720915:EFT720915 EPE720915:EPP720915 EZA720915:EZL720915 FIW720915:FJH720915 FSS720915:FTD720915 GCO720915:GCZ720915 GMK720915:GMV720915 GWG720915:GWR720915 HGC720915:HGN720915 HPY720915:HQJ720915 HZU720915:IAF720915 IJQ720915:IKB720915 ITM720915:ITX720915 JDI720915:JDT720915 JNE720915:JNP720915 JXA720915:JXL720915 KGW720915:KHH720915 KQS720915:KRD720915 LAO720915:LAZ720915 LKK720915:LKV720915 LUG720915:LUR720915 MEC720915:MEN720915 MNY720915:MOJ720915 MXU720915:MYF720915 NHQ720915:NIB720915 NRM720915:NRX720915 OBI720915:OBT720915 OLE720915:OLP720915 OVA720915:OVL720915 PEW720915:PFH720915 POS720915:PPD720915 PYO720915:PYZ720915 QIK720915:QIV720915 QSG720915:QSR720915 RCC720915:RCN720915 RLY720915:RMJ720915 RVU720915:RWF720915 SFQ720915:SGB720915 SPM720915:SPX720915 SZI720915:SZT720915 TJE720915:TJP720915 TTA720915:TTL720915 UCW720915:UDH720915 UMS720915:UND720915 UWO720915:UWZ720915 VGK720915:VGV720915 VQG720915:VQR720915 WAC720915:WAN720915 WJY720915:WKJ720915 WTU720915:WUF720915 HI786451:HT786451 RE786451:RP786451 ABA786451:ABL786451 AKW786451:ALH786451 AUS786451:AVD786451 BEO786451:BEZ786451 BOK786451:BOV786451 BYG786451:BYR786451 CIC786451:CIN786451 CRY786451:CSJ786451 DBU786451:DCF786451 DLQ786451:DMB786451 DVM786451:DVX786451 EFI786451:EFT786451 EPE786451:EPP786451 EZA786451:EZL786451 FIW786451:FJH786451 FSS786451:FTD786451 GCO786451:GCZ786451 GMK786451:GMV786451 GWG786451:GWR786451 HGC786451:HGN786451 HPY786451:HQJ786451 HZU786451:IAF786451 IJQ786451:IKB786451 ITM786451:ITX786451 JDI786451:JDT786451 JNE786451:JNP786451 JXA786451:JXL786451 KGW786451:KHH786451 KQS786451:KRD786451 LAO786451:LAZ786451 LKK786451:LKV786451 LUG786451:LUR786451 MEC786451:MEN786451 MNY786451:MOJ786451 MXU786451:MYF786451 NHQ786451:NIB786451 NRM786451:NRX786451 OBI786451:OBT786451 OLE786451:OLP786451 OVA786451:OVL786451 PEW786451:PFH786451 POS786451:PPD786451 PYO786451:PYZ786451 QIK786451:QIV786451 QSG786451:QSR786451 RCC786451:RCN786451 RLY786451:RMJ786451 RVU786451:RWF786451 SFQ786451:SGB786451 SPM786451:SPX786451 SZI786451:SZT786451 TJE786451:TJP786451 TTA786451:TTL786451 UCW786451:UDH786451 UMS786451:UND786451 UWO786451:UWZ786451 VGK786451:VGV786451 VQG786451:VQR786451 WAC786451:WAN786451 WJY786451:WKJ786451 WTU786451:WUF786451 HI851987:HT851987 RE851987:RP851987 ABA851987:ABL851987 AKW851987:ALH851987 AUS851987:AVD851987 BEO851987:BEZ851987 BOK851987:BOV851987 BYG851987:BYR851987 CIC851987:CIN851987 CRY851987:CSJ851987 DBU851987:DCF851987 DLQ851987:DMB851987 DVM851987:DVX851987 EFI851987:EFT851987 EPE851987:EPP851987 EZA851987:EZL851987 FIW851987:FJH851987 FSS851987:FTD851987 GCO851987:GCZ851987 GMK851987:GMV851987 GWG851987:GWR851987 HGC851987:HGN851987 HPY851987:HQJ851987 HZU851987:IAF851987 IJQ851987:IKB851987 ITM851987:ITX851987 JDI851987:JDT851987 JNE851987:JNP851987 JXA851987:JXL851987 KGW851987:KHH851987 KQS851987:KRD851987 LAO851987:LAZ851987 LKK851987:LKV851987 LUG851987:LUR851987 MEC851987:MEN851987 MNY851987:MOJ851987 MXU851987:MYF851987 NHQ851987:NIB851987 NRM851987:NRX851987 OBI851987:OBT851987 OLE851987:OLP851987 OVA851987:OVL851987 PEW851987:PFH851987 POS851987:PPD851987 PYO851987:PYZ851987 QIK851987:QIV851987 QSG851987:QSR851987 RCC851987:RCN851987 RLY851987:RMJ851987 RVU851987:RWF851987 SFQ851987:SGB851987 SPM851987:SPX851987 SZI851987:SZT851987 TJE851987:TJP851987 TTA851987:TTL851987 UCW851987:UDH851987 UMS851987:UND851987 UWO851987:UWZ851987 VGK851987:VGV851987 VQG851987:VQR851987 WAC851987:WAN851987 WJY851987:WKJ851987 WTU851987:WUF851987 HI917523:HT917523 RE917523:RP917523 ABA917523:ABL917523 AKW917523:ALH917523 AUS917523:AVD917523 BEO917523:BEZ917523 BOK917523:BOV917523 BYG917523:BYR917523 CIC917523:CIN917523 CRY917523:CSJ917523 DBU917523:DCF917523 DLQ917523:DMB917523 DVM917523:DVX917523 EFI917523:EFT917523 EPE917523:EPP917523 EZA917523:EZL917523 FIW917523:FJH917523 FSS917523:FTD917523 GCO917523:GCZ917523 GMK917523:GMV917523 GWG917523:GWR917523 HGC917523:HGN917523 HPY917523:HQJ917523 HZU917523:IAF917523 IJQ917523:IKB917523 ITM917523:ITX917523 JDI917523:JDT917523 JNE917523:JNP917523 JXA917523:JXL917523 KGW917523:KHH917523 KQS917523:KRD917523 LAO917523:LAZ917523 LKK917523:LKV917523 LUG917523:LUR917523 MEC917523:MEN917523 MNY917523:MOJ917523 MXU917523:MYF917523 NHQ917523:NIB917523 NRM917523:NRX917523 OBI917523:OBT917523 OLE917523:OLP917523 OVA917523:OVL917523 PEW917523:PFH917523 POS917523:PPD917523 PYO917523:PYZ917523 QIK917523:QIV917523 QSG917523:QSR917523 RCC917523:RCN917523 RLY917523:RMJ917523 RVU917523:RWF917523 SFQ917523:SGB917523 SPM917523:SPX917523 SZI917523:SZT917523 TJE917523:TJP917523 TTA917523:TTL917523 UCW917523:UDH917523 UMS917523:UND917523 UWO917523:UWZ917523 VGK917523:VGV917523 VQG917523:VQR917523 WAC917523:WAN917523 WJY917523:WKJ917523 WTU917523:WUF917523 HI983059:HT983059 RE983059:RP983059 ABA983059:ABL983059 AKW983059:ALH983059 AUS983059:AVD983059 BEO983059:BEZ983059 BOK983059:BOV983059 BYG983059:BYR983059 CIC983059:CIN983059 CRY983059:CSJ983059 DBU983059:DCF983059 DLQ983059:DMB983059 DVM983059:DVX983059 EFI983059:EFT983059 EPE983059:EPP983059 EZA983059:EZL983059 FIW983059:FJH983059 FSS983059:FTD983059 GCO983059:GCZ983059 GMK983059:GMV983059 GWG983059:GWR983059 HGC983059:HGN983059 HPY983059:HQJ983059 HZU983059:IAF983059 IJQ983059:IKB983059 ITM983059:ITX983059 JDI983059:JDT983059 JNE983059:JNP983059 JXA983059:JXL983059 KGW983059:KHH983059 KQS983059:KRD983059 LAO983059:LAZ983059 LKK983059:LKV983059 LUG983059:LUR983059 MEC983059:MEN983059 MNY983059:MOJ983059 MXU983059:MYF983059 NHQ983059:NIB983059 NRM983059:NRX983059 OBI983059:OBT983059 OLE983059:OLP983059 OVA983059:OVL983059 PEW983059:PFH983059 POS983059:PPD983059 PYO983059:PYZ983059 QIK983059:QIV983059 QSG983059:QSR983059 RCC983059:RCN983059 RLY983059:RMJ983059 RVU983059:RWF983059 SFQ983059:SGB983059 SPM983059:SPX983059 SZI983059:SZT983059 TJE983059:TJP983059 TTA983059:TTL983059 UCW983059:UDH983059 UMS983059:UND983059 UWO983059:UWZ983059 VGK983059:VGV983059 VQG983059:VQR983059 WAC983059:WAN983059 WJY983059:WKJ983059 WTU983059:WUF983059 HI65557:HT65557 RE65557:RP65557 ABA65557:ABL65557 AKW65557:ALH65557 AUS65557:AVD65557 BEO65557:BEZ65557 BOK65557:BOV65557 BYG65557:BYR65557 CIC65557:CIN65557 CRY65557:CSJ65557 DBU65557:DCF65557 DLQ65557:DMB65557 DVM65557:DVX65557 EFI65557:EFT65557 EPE65557:EPP65557 EZA65557:EZL65557 FIW65557:FJH65557 FSS65557:FTD65557 GCO65557:GCZ65557 GMK65557:GMV65557 GWG65557:GWR65557 HGC65557:HGN65557 HPY65557:HQJ65557 HZU65557:IAF65557 IJQ65557:IKB65557 ITM65557:ITX65557 JDI65557:JDT65557 JNE65557:JNP65557 JXA65557:JXL65557 KGW65557:KHH65557 KQS65557:KRD65557 LAO65557:LAZ65557 LKK65557:LKV65557 LUG65557:LUR65557 MEC65557:MEN65557 MNY65557:MOJ65557 MXU65557:MYF65557 NHQ65557:NIB65557 NRM65557:NRX65557 OBI65557:OBT65557 OLE65557:OLP65557 OVA65557:OVL65557 PEW65557:PFH65557 POS65557:PPD65557 PYO65557:PYZ65557 QIK65557:QIV65557 QSG65557:QSR65557 RCC65557:RCN65557 RLY65557:RMJ65557 RVU65557:RWF65557 SFQ65557:SGB65557 SPM65557:SPX65557 SZI65557:SZT65557 TJE65557:TJP65557 TTA65557:TTL65557 UCW65557:UDH65557 UMS65557:UND65557 UWO65557:UWZ65557 VGK65557:VGV65557 VQG65557:VQR65557 WAC65557:WAN65557 WJY65557:WKJ65557 WTU65557:WUF65557 HI131093:HT131093 RE131093:RP131093 ABA131093:ABL131093 AKW131093:ALH131093 AUS131093:AVD131093 BEO131093:BEZ131093 BOK131093:BOV131093 BYG131093:BYR131093 CIC131093:CIN131093 CRY131093:CSJ131093 DBU131093:DCF131093 DLQ131093:DMB131093 DVM131093:DVX131093 EFI131093:EFT131093 EPE131093:EPP131093 EZA131093:EZL131093 FIW131093:FJH131093 FSS131093:FTD131093 GCO131093:GCZ131093 GMK131093:GMV131093 GWG131093:GWR131093 HGC131093:HGN131093 HPY131093:HQJ131093 HZU131093:IAF131093 IJQ131093:IKB131093 ITM131093:ITX131093 JDI131093:JDT131093 JNE131093:JNP131093 JXA131093:JXL131093 KGW131093:KHH131093 KQS131093:KRD131093 LAO131093:LAZ131093 LKK131093:LKV131093 LUG131093:LUR131093 MEC131093:MEN131093 MNY131093:MOJ131093 MXU131093:MYF131093 NHQ131093:NIB131093 NRM131093:NRX131093 OBI131093:OBT131093 OLE131093:OLP131093 OVA131093:OVL131093 PEW131093:PFH131093 POS131093:PPD131093 PYO131093:PYZ131093 QIK131093:QIV131093 QSG131093:QSR131093 RCC131093:RCN131093 RLY131093:RMJ131093 RVU131093:RWF131093 SFQ131093:SGB131093 SPM131093:SPX131093 SZI131093:SZT131093 TJE131093:TJP131093 TTA131093:TTL131093 UCW131093:UDH131093 UMS131093:UND131093 UWO131093:UWZ131093 VGK131093:VGV131093 VQG131093:VQR131093 WAC131093:WAN131093 WJY131093:WKJ131093 WTU131093:WUF131093 HI196629:HT196629 RE196629:RP196629 ABA196629:ABL196629 AKW196629:ALH196629 AUS196629:AVD196629 BEO196629:BEZ196629 BOK196629:BOV196629 BYG196629:BYR196629 CIC196629:CIN196629 CRY196629:CSJ196629 DBU196629:DCF196629 DLQ196629:DMB196629 DVM196629:DVX196629 EFI196629:EFT196629 EPE196629:EPP196629 EZA196629:EZL196629 FIW196629:FJH196629 FSS196629:FTD196629 GCO196629:GCZ196629 GMK196629:GMV196629 GWG196629:GWR196629 HGC196629:HGN196629 HPY196629:HQJ196629 HZU196629:IAF196629 IJQ196629:IKB196629 ITM196629:ITX196629 JDI196629:JDT196629 JNE196629:JNP196629 JXA196629:JXL196629 KGW196629:KHH196629 KQS196629:KRD196629 LAO196629:LAZ196629 LKK196629:LKV196629 LUG196629:LUR196629 MEC196629:MEN196629 MNY196629:MOJ196629 MXU196629:MYF196629 NHQ196629:NIB196629 NRM196629:NRX196629 OBI196629:OBT196629 OLE196629:OLP196629 OVA196629:OVL196629 PEW196629:PFH196629 POS196629:PPD196629 PYO196629:PYZ196629 QIK196629:QIV196629 QSG196629:QSR196629 RCC196629:RCN196629 RLY196629:RMJ196629 RVU196629:RWF196629 SFQ196629:SGB196629 SPM196629:SPX196629 SZI196629:SZT196629 TJE196629:TJP196629 TTA196629:TTL196629 UCW196629:UDH196629 UMS196629:UND196629 UWO196629:UWZ196629 VGK196629:VGV196629 VQG196629:VQR196629 WAC196629:WAN196629 WJY196629:WKJ196629 WTU196629:WUF196629 HI262165:HT262165 RE262165:RP262165 ABA262165:ABL262165 AKW262165:ALH262165 AUS262165:AVD262165 BEO262165:BEZ262165 BOK262165:BOV262165 BYG262165:BYR262165 CIC262165:CIN262165 CRY262165:CSJ262165 DBU262165:DCF262165 DLQ262165:DMB262165 DVM262165:DVX262165 EFI262165:EFT262165 EPE262165:EPP262165 EZA262165:EZL262165 FIW262165:FJH262165 FSS262165:FTD262165 GCO262165:GCZ262165 GMK262165:GMV262165 GWG262165:GWR262165 HGC262165:HGN262165 HPY262165:HQJ262165 HZU262165:IAF262165 IJQ262165:IKB262165 ITM262165:ITX262165 JDI262165:JDT262165 JNE262165:JNP262165 JXA262165:JXL262165 KGW262165:KHH262165 KQS262165:KRD262165 LAO262165:LAZ262165 LKK262165:LKV262165 LUG262165:LUR262165 MEC262165:MEN262165 MNY262165:MOJ262165 MXU262165:MYF262165 NHQ262165:NIB262165 NRM262165:NRX262165 OBI262165:OBT262165 OLE262165:OLP262165 OVA262165:OVL262165 PEW262165:PFH262165 POS262165:PPD262165 PYO262165:PYZ262165 QIK262165:QIV262165 QSG262165:QSR262165 RCC262165:RCN262165 RLY262165:RMJ262165 RVU262165:RWF262165 SFQ262165:SGB262165 SPM262165:SPX262165 SZI262165:SZT262165 TJE262165:TJP262165 TTA262165:TTL262165 UCW262165:UDH262165 UMS262165:UND262165 UWO262165:UWZ262165 VGK262165:VGV262165 VQG262165:VQR262165 WAC262165:WAN262165 WJY262165:WKJ262165 WTU262165:WUF262165 HI327701:HT327701 RE327701:RP327701 ABA327701:ABL327701 AKW327701:ALH327701 AUS327701:AVD327701 BEO327701:BEZ327701 BOK327701:BOV327701 BYG327701:BYR327701 CIC327701:CIN327701 CRY327701:CSJ327701 DBU327701:DCF327701 DLQ327701:DMB327701 DVM327701:DVX327701 EFI327701:EFT327701 EPE327701:EPP327701 EZA327701:EZL327701 FIW327701:FJH327701 FSS327701:FTD327701 GCO327701:GCZ327701 GMK327701:GMV327701 GWG327701:GWR327701 HGC327701:HGN327701 HPY327701:HQJ327701 HZU327701:IAF327701 IJQ327701:IKB327701 ITM327701:ITX327701 JDI327701:JDT327701 JNE327701:JNP327701 JXA327701:JXL327701 KGW327701:KHH327701 KQS327701:KRD327701 LAO327701:LAZ327701 LKK327701:LKV327701 LUG327701:LUR327701 MEC327701:MEN327701 MNY327701:MOJ327701 MXU327701:MYF327701 NHQ327701:NIB327701 NRM327701:NRX327701 OBI327701:OBT327701 OLE327701:OLP327701 OVA327701:OVL327701 PEW327701:PFH327701 POS327701:PPD327701 PYO327701:PYZ327701 QIK327701:QIV327701 QSG327701:QSR327701 RCC327701:RCN327701 RLY327701:RMJ327701 RVU327701:RWF327701 SFQ327701:SGB327701 SPM327701:SPX327701 SZI327701:SZT327701 TJE327701:TJP327701 TTA327701:TTL327701 UCW327701:UDH327701 UMS327701:UND327701 UWO327701:UWZ327701 VGK327701:VGV327701 VQG327701:VQR327701 WAC327701:WAN327701 WJY327701:WKJ327701 WTU327701:WUF327701 HI393237:HT393237 RE393237:RP393237 ABA393237:ABL393237 AKW393237:ALH393237 AUS393237:AVD393237 BEO393237:BEZ393237 BOK393237:BOV393237 BYG393237:BYR393237 CIC393237:CIN393237 CRY393237:CSJ393237 DBU393237:DCF393237 DLQ393237:DMB393237 DVM393237:DVX393237 EFI393237:EFT393237 EPE393237:EPP393237 EZA393237:EZL393237 FIW393237:FJH393237 FSS393237:FTD393237 GCO393237:GCZ393237 GMK393237:GMV393237 GWG393237:GWR393237 HGC393237:HGN393237 HPY393237:HQJ393237 HZU393237:IAF393237 IJQ393237:IKB393237 ITM393237:ITX393237 JDI393237:JDT393237 JNE393237:JNP393237 JXA393237:JXL393237 KGW393237:KHH393237 KQS393237:KRD393237 LAO393237:LAZ393237 LKK393237:LKV393237 LUG393237:LUR393237 MEC393237:MEN393237 MNY393237:MOJ393237 MXU393237:MYF393237 NHQ393237:NIB393237 NRM393237:NRX393237 OBI393237:OBT393237 OLE393237:OLP393237 OVA393237:OVL393237 PEW393237:PFH393237 POS393237:PPD393237 PYO393237:PYZ393237 QIK393237:QIV393237 QSG393237:QSR393237 RCC393237:RCN393237 RLY393237:RMJ393237 RVU393237:RWF393237 SFQ393237:SGB393237 SPM393237:SPX393237 SZI393237:SZT393237 TJE393237:TJP393237 TTA393237:TTL393237 UCW393237:UDH393237 UMS393237:UND393237 UWO393237:UWZ393237 VGK393237:VGV393237 VQG393237:VQR393237 WAC393237:WAN393237 WJY393237:WKJ393237 WTU393237:WUF393237 HI458773:HT458773 RE458773:RP458773 ABA458773:ABL458773 AKW458773:ALH458773 AUS458773:AVD458773 BEO458773:BEZ458773 BOK458773:BOV458773 BYG458773:BYR458773 CIC458773:CIN458773 CRY458773:CSJ458773 DBU458773:DCF458773 DLQ458773:DMB458773 DVM458773:DVX458773 EFI458773:EFT458773 EPE458773:EPP458773 EZA458773:EZL458773 FIW458773:FJH458773 FSS458773:FTD458773 GCO458773:GCZ458773 GMK458773:GMV458773 GWG458773:GWR458773 HGC458773:HGN458773 HPY458773:HQJ458773 HZU458773:IAF458773 IJQ458773:IKB458773 ITM458773:ITX458773 JDI458773:JDT458773 JNE458773:JNP458773 JXA458773:JXL458773 KGW458773:KHH458773 KQS458773:KRD458773 LAO458773:LAZ458773 LKK458773:LKV458773 LUG458773:LUR458773 MEC458773:MEN458773 MNY458773:MOJ458773 MXU458773:MYF458773 NHQ458773:NIB458773 NRM458773:NRX458773 OBI458773:OBT458773 OLE458773:OLP458773 OVA458773:OVL458773 PEW458773:PFH458773 POS458773:PPD458773 PYO458773:PYZ458773 QIK458773:QIV458773 QSG458773:QSR458773 RCC458773:RCN458773 RLY458773:RMJ458773 RVU458773:RWF458773 SFQ458773:SGB458773 SPM458773:SPX458773 SZI458773:SZT458773 TJE458773:TJP458773 TTA458773:TTL458773 UCW458773:UDH458773 UMS458773:UND458773 UWO458773:UWZ458773 VGK458773:VGV458773 VQG458773:VQR458773 WAC458773:WAN458773 WJY458773:WKJ458773 WTU458773:WUF458773 HI524309:HT524309 RE524309:RP524309 ABA524309:ABL524309 AKW524309:ALH524309 AUS524309:AVD524309 BEO524309:BEZ524309 BOK524309:BOV524309 BYG524309:BYR524309 CIC524309:CIN524309 CRY524309:CSJ524309 DBU524309:DCF524309 DLQ524309:DMB524309 DVM524309:DVX524309 EFI524309:EFT524309 EPE524309:EPP524309 EZA524309:EZL524309 FIW524309:FJH524309 FSS524309:FTD524309 GCO524309:GCZ524309 GMK524309:GMV524309 GWG524309:GWR524309 HGC524309:HGN524309 HPY524309:HQJ524309 HZU524309:IAF524309 IJQ524309:IKB524309 ITM524309:ITX524309 JDI524309:JDT524309 JNE524309:JNP524309 JXA524309:JXL524309 KGW524309:KHH524309 KQS524309:KRD524309 LAO524309:LAZ524309 LKK524309:LKV524309 LUG524309:LUR524309 MEC524309:MEN524309 MNY524309:MOJ524309 MXU524309:MYF524309 NHQ524309:NIB524309 NRM524309:NRX524309 OBI524309:OBT524309 OLE524309:OLP524309 OVA524309:OVL524309 PEW524309:PFH524309 POS524309:PPD524309 PYO524309:PYZ524309 QIK524309:QIV524309 QSG524309:QSR524309 RCC524309:RCN524309 RLY524309:RMJ524309 RVU524309:RWF524309 SFQ524309:SGB524309 SPM524309:SPX524309 SZI524309:SZT524309 TJE524309:TJP524309 TTA524309:TTL524309 UCW524309:UDH524309 UMS524309:UND524309 UWO524309:UWZ524309 VGK524309:VGV524309 VQG524309:VQR524309 WAC524309:WAN524309 WJY524309:WKJ524309 WTU524309:WUF524309 HI589845:HT589845 RE589845:RP589845 ABA589845:ABL589845 AKW589845:ALH589845 AUS589845:AVD589845 BEO589845:BEZ589845 BOK589845:BOV589845 BYG589845:BYR589845 CIC589845:CIN589845 CRY589845:CSJ589845 DBU589845:DCF589845 DLQ589845:DMB589845 DVM589845:DVX589845 EFI589845:EFT589845 EPE589845:EPP589845 EZA589845:EZL589845 FIW589845:FJH589845 FSS589845:FTD589845 GCO589845:GCZ589845 GMK589845:GMV589845 GWG589845:GWR589845 HGC589845:HGN589845 HPY589845:HQJ589845 HZU589845:IAF589845 IJQ589845:IKB589845 ITM589845:ITX589845 JDI589845:JDT589845 JNE589845:JNP589845 JXA589845:JXL589845 KGW589845:KHH589845 KQS589845:KRD589845 LAO589845:LAZ589845 LKK589845:LKV589845 LUG589845:LUR589845 MEC589845:MEN589845 MNY589845:MOJ589845 MXU589845:MYF589845 NHQ589845:NIB589845 NRM589845:NRX589845 OBI589845:OBT589845 OLE589845:OLP589845 OVA589845:OVL589845 PEW589845:PFH589845 POS589845:PPD589845 PYO589845:PYZ589845 QIK589845:QIV589845 QSG589845:QSR589845 RCC589845:RCN589845 RLY589845:RMJ589845 RVU589845:RWF589845 SFQ589845:SGB589845 SPM589845:SPX589845 SZI589845:SZT589845 TJE589845:TJP589845 TTA589845:TTL589845 UCW589845:UDH589845 UMS589845:UND589845 UWO589845:UWZ589845 VGK589845:VGV589845 VQG589845:VQR589845 WAC589845:WAN589845 WJY589845:WKJ589845 WTU589845:WUF589845 HI655381:HT655381 RE655381:RP655381 ABA655381:ABL655381 AKW655381:ALH655381 AUS655381:AVD655381 BEO655381:BEZ655381 BOK655381:BOV655381 BYG655381:BYR655381 CIC655381:CIN655381 CRY655381:CSJ655381 DBU655381:DCF655381 DLQ655381:DMB655381 DVM655381:DVX655381 EFI655381:EFT655381 EPE655381:EPP655381 EZA655381:EZL655381 FIW655381:FJH655381 FSS655381:FTD655381 GCO655381:GCZ655381 GMK655381:GMV655381 GWG655381:GWR655381 HGC655381:HGN655381 HPY655381:HQJ655381 HZU655381:IAF655381 IJQ655381:IKB655381 ITM655381:ITX655381 JDI655381:JDT655381 JNE655381:JNP655381 JXA655381:JXL655381 KGW655381:KHH655381 KQS655381:KRD655381 LAO655381:LAZ655381 LKK655381:LKV655381 LUG655381:LUR655381 MEC655381:MEN655381 MNY655381:MOJ655381 MXU655381:MYF655381 NHQ655381:NIB655381 NRM655381:NRX655381 OBI655381:OBT655381 OLE655381:OLP655381 OVA655381:OVL655381 PEW655381:PFH655381 POS655381:PPD655381 PYO655381:PYZ655381 QIK655381:QIV655381 QSG655381:QSR655381 RCC655381:RCN655381 RLY655381:RMJ655381 RVU655381:RWF655381 SFQ655381:SGB655381 SPM655381:SPX655381 SZI655381:SZT655381 TJE655381:TJP655381 TTA655381:TTL655381 UCW655381:UDH655381 UMS655381:UND655381 UWO655381:UWZ655381 VGK655381:VGV655381 VQG655381:VQR655381 WAC655381:WAN655381 WJY655381:WKJ655381 WTU655381:WUF655381 HI720917:HT720917 RE720917:RP720917 ABA720917:ABL720917 AKW720917:ALH720917 AUS720917:AVD720917 BEO720917:BEZ720917 BOK720917:BOV720917 BYG720917:BYR720917 CIC720917:CIN720917 CRY720917:CSJ720917 DBU720917:DCF720917 DLQ720917:DMB720917 DVM720917:DVX720917 EFI720917:EFT720917 EPE720917:EPP720917 EZA720917:EZL720917 FIW720917:FJH720917 FSS720917:FTD720917 GCO720917:GCZ720917 GMK720917:GMV720917 GWG720917:GWR720917 HGC720917:HGN720917 HPY720917:HQJ720917 HZU720917:IAF720917 IJQ720917:IKB720917 ITM720917:ITX720917 JDI720917:JDT720917 JNE720917:JNP720917 JXA720917:JXL720917 KGW720917:KHH720917 KQS720917:KRD720917 LAO720917:LAZ720917 LKK720917:LKV720917 LUG720917:LUR720917 MEC720917:MEN720917 MNY720917:MOJ720917 MXU720917:MYF720917 NHQ720917:NIB720917 NRM720917:NRX720917 OBI720917:OBT720917 OLE720917:OLP720917 OVA720917:OVL720917 PEW720917:PFH720917 POS720917:PPD720917 PYO720917:PYZ720917 QIK720917:QIV720917 QSG720917:QSR720917 RCC720917:RCN720917 RLY720917:RMJ720917 RVU720917:RWF720917 SFQ720917:SGB720917 SPM720917:SPX720917 SZI720917:SZT720917 TJE720917:TJP720917 TTA720917:TTL720917 UCW720917:UDH720917 UMS720917:UND720917 UWO720917:UWZ720917 VGK720917:VGV720917 VQG720917:VQR720917 WAC720917:WAN720917 WJY720917:WKJ720917 WTU720917:WUF720917 HI786453:HT786453 RE786453:RP786453 ABA786453:ABL786453 AKW786453:ALH786453 AUS786453:AVD786453 BEO786453:BEZ786453 BOK786453:BOV786453 BYG786453:BYR786453 CIC786453:CIN786453 CRY786453:CSJ786453 DBU786453:DCF786453 DLQ786453:DMB786453 DVM786453:DVX786453 EFI786453:EFT786453 EPE786453:EPP786453 EZA786453:EZL786453 FIW786453:FJH786453 FSS786453:FTD786453 GCO786453:GCZ786453 GMK786453:GMV786453 GWG786453:GWR786453 HGC786453:HGN786453 HPY786453:HQJ786453 HZU786453:IAF786453 IJQ786453:IKB786453 ITM786453:ITX786453 JDI786453:JDT786453 JNE786453:JNP786453 JXA786453:JXL786453 KGW786453:KHH786453 KQS786453:KRD786453 LAO786453:LAZ786453 LKK786453:LKV786453 LUG786453:LUR786453 MEC786453:MEN786453 MNY786453:MOJ786453 MXU786453:MYF786453 NHQ786453:NIB786453 NRM786453:NRX786453 OBI786453:OBT786453 OLE786453:OLP786453 OVA786453:OVL786453 PEW786453:PFH786453 POS786453:PPD786453 PYO786453:PYZ786453 QIK786453:QIV786453 QSG786453:QSR786453 RCC786453:RCN786453 RLY786453:RMJ786453 RVU786453:RWF786453 SFQ786453:SGB786453 SPM786453:SPX786453 SZI786453:SZT786453 TJE786453:TJP786453 TTA786453:TTL786453 UCW786453:UDH786453 UMS786453:UND786453 UWO786453:UWZ786453 VGK786453:VGV786453 VQG786453:VQR786453 WAC786453:WAN786453 WJY786453:WKJ786453 WTU786453:WUF786453 HI851989:HT851989 RE851989:RP851989 ABA851989:ABL851989 AKW851989:ALH851989 AUS851989:AVD851989 BEO851989:BEZ851989 BOK851989:BOV851989 BYG851989:BYR851989 CIC851989:CIN851989 CRY851989:CSJ851989 DBU851989:DCF851989 DLQ851989:DMB851989 DVM851989:DVX851989 EFI851989:EFT851989 EPE851989:EPP851989 EZA851989:EZL851989 FIW851989:FJH851989 FSS851989:FTD851989 GCO851989:GCZ851989 GMK851989:GMV851989 GWG851989:GWR851989 HGC851989:HGN851989 HPY851989:HQJ851989 HZU851989:IAF851989 IJQ851989:IKB851989 ITM851989:ITX851989 JDI851989:JDT851989 JNE851989:JNP851989 JXA851989:JXL851989 KGW851989:KHH851989 KQS851989:KRD851989 LAO851989:LAZ851989 LKK851989:LKV851989 LUG851989:LUR851989 MEC851989:MEN851989 MNY851989:MOJ851989 MXU851989:MYF851989 NHQ851989:NIB851989 NRM851989:NRX851989 OBI851989:OBT851989 OLE851989:OLP851989 OVA851989:OVL851989 PEW851989:PFH851989 POS851989:PPD851989 PYO851989:PYZ851989 QIK851989:QIV851989 QSG851989:QSR851989 RCC851989:RCN851989 RLY851989:RMJ851989 RVU851989:RWF851989 SFQ851989:SGB851989 SPM851989:SPX851989 SZI851989:SZT851989 TJE851989:TJP851989 TTA851989:TTL851989 UCW851989:UDH851989 UMS851989:UND851989 UWO851989:UWZ851989 VGK851989:VGV851989 VQG851989:VQR851989 WAC851989:WAN851989 WJY851989:WKJ851989 WTU851989:WUF851989 HI917525:HT917525 RE917525:RP917525 ABA917525:ABL917525 AKW917525:ALH917525 AUS917525:AVD917525 BEO917525:BEZ917525 BOK917525:BOV917525 BYG917525:BYR917525 CIC917525:CIN917525 CRY917525:CSJ917525 DBU917525:DCF917525 DLQ917525:DMB917525 DVM917525:DVX917525 EFI917525:EFT917525 EPE917525:EPP917525 EZA917525:EZL917525 FIW917525:FJH917525 FSS917525:FTD917525 GCO917525:GCZ917525 GMK917525:GMV917525 GWG917525:GWR917525 HGC917525:HGN917525 HPY917525:HQJ917525 HZU917525:IAF917525 IJQ917525:IKB917525 ITM917525:ITX917525 JDI917525:JDT917525 JNE917525:JNP917525 JXA917525:JXL917525 KGW917525:KHH917525 KQS917525:KRD917525 LAO917525:LAZ917525 LKK917525:LKV917525 LUG917525:LUR917525 MEC917525:MEN917525 MNY917525:MOJ917525 MXU917525:MYF917525 NHQ917525:NIB917525 NRM917525:NRX917525 OBI917525:OBT917525 OLE917525:OLP917525 OVA917525:OVL917525 PEW917525:PFH917525 POS917525:PPD917525 PYO917525:PYZ917525 QIK917525:QIV917525 QSG917525:QSR917525 RCC917525:RCN917525 RLY917525:RMJ917525 RVU917525:RWF917525 SFQ917525:SGB917525 SPM917525:SPX917525 SZI917525:SZT917525 TJE917525:TJP917525 TTA917525:TTL917525 UCW917525:UDH917525 UMS917525:UND917525 UWO917525:UWZ917525 VGK917525:VGV917525 VQG917525:VQR917525 WAC917525:WAN917525 WJY917525:WKJ917525 WTU917525:WUF917525 HI983061:HT983061 RE983061:RP983061 ABA983061:ABL983061 AKW983061:ALH983061 AUS983061:AVD983061 BEO983061:BEZ983061 BOK983061:BOV983061 BYG983061:BYR983061 CIC983061:CIN983061 CRY983061:CSJ983061 DBU983061:DCF983061 DLQ983061:DMB983061 DVM983061:DVX983061 EFI983061:EFT983061 EPE983061:EPP983061 EZA983061:EZL983061 FIW983061:FJH983061 FSS983061:FTD983061 GCO983061:GCZ983061 GMK983061:GMV983061 GWG983061:GWR983061 HGC983061:HGN983061 HPY983061:HQJ983061 HZU983061:IAF983061 IJQ983061:IKB983061 ITM983061:ITX983061 JDI983061:JDT983061 JNE983061:JNP983061 JXA983061:JXL983061 KGW983061:KHH983061 KQS983061:KRD983061 LAO983061:LAZ983061 LKK983061:LKV983061 LUG983061:LUR983061 MEC983061:MEN983061 MNY983061:MOJ983061 MXU983061:MYF983061 NHQ983061:NIB983061 NRM983061:NRX983061 OBI983061:OBT983061 OLE983061:OLP983061 OVA983061:OVL983061 PEW983061:PFH983061 POS983061:PPD983061 PYO983061:PYZ983061 QIK983061:QIV983061 QSG983061:QSR983061 RCC983061:RCN983061 RLY983061:RMJ983061 RVU983061:RWF983061 SFQ983061:SGB983061 SPM983061:SPX983061 SZI983061:SZT983061 TJE983061:TJP983061 TTA983061:TTL983061 UCW983061:UDH983061 UMS983061:UND983061 UWO983061:UWZ983061 VGK983061:VGV983061 VQG983061:VQR983061 WAC983061:WAN983061 WJY983061:WKJ983061 WTU983061:WUF983061 W65549:AK65549 W131085:AK131085 W196621:AK196621 W262157:AK262157 W327693:AK327693 W393229:AK393229 W458765:AK458765 W524301:AK524301 W589837:AK589837 W655373:AK655373 W720909:AK720909 W786445:AK786445 W851981:AK851981 W917517:AK917517 W983053:AK983053 H65558:T65558 U65548 H131094:T131094 U131084 H196630:T196630 U196620 H262166:T262166 U262156 H327702:T327702 U327692 H393238:T393238 U393228 H458774:T458774 U458764 H524310:T524310 U524300 H589846:T589846 U589836 H655382:T655382 U655372 H720918:T720918 U720908 H786454:T786454 U786444 H851990:T851990 U851980 H917526:T917526 U917516 H983062:T983062 U983052 H65562:T65562 U65552 H131098:T131098 U131088 H196634:T196634 U196624 H262170:T262170 U262160 H327706:T327706 U327696 H393242:T393242 U393232 H458778:T458778 U458768 H524314:T524314 U524304 H589850:T589850 U589840 H655386:T655386 U655376 H720922:T720922 U720912 H786458:T786458 U786448 H851994:T851994 U851984 H917530:T917530 U917520 H983066:T983066 U983056 H65566:T65566 U65556 H131102:T131102 U131092 H196638:T196638 U196628 H262174:T262174 U262164 H327710:T327710 U327700 H393246:T393246 U393236 H458782:T458782 U458772 H524318:T524318 U524308 H589854:T589854 U589844 H655390:T655390 U655380 H720926:T720926 U720916 H786462:T786462 U786452 H851998:T851998 U851988 H917534:T917534 U917524 H983070:T983070 U983060 H65546:T65552 U65536:U65542 H131082:T131088 U131072:U131078 H196618:T196624 U196608:U196614 H262154:T262160 U262144:U262150 H327690:T327696 U327680:U327686 H393226:T393232 U393216:U393222 H458762:T458768 U458752:U458758 H524298:T524304 U524288:U524294 H589834:T589840 U589824:U589830 H655370:T655376 U655360:U655366 H720906:T720912 U720896:U720902 H786442:T786448 U786432:U786438 H851978:T851984 U851968:U851974 H917514:T917520 U917504:U917510 H983050:T983056 U983040:U983046 H65554:T65556 U65544:U65546 H131090:T131092 U131080:U131082 H196626:T196628 U196616:U196618 H262162:T262164 U262152:U262154 H327698:T327700 U327688:U327690 H393234:T393236 U393224:U393226 H458770:T458772 U458760:U458762 H524306:T524308 U524296:U524298 H589842:T589844 U589832:U589834 H655378:T655380 U655368:U655370 H720914:T720916 U720904:U720906 H786450:T786452 U786440:U786442 H851986:T851988 U851976:U851978 H917522:T917524 U917512:U917514 H983058:T983060 U983048:U983050 H65560:T65560 U65550 H131096:T131096 U131086 H196632:T196632 U196622 H262168:T262168 U262158 H327704:T327704 U327694 H393240:T393240 U393230 H458776:T458776 U458766 H524312:T524312 U524302 H589848:T589848 U589838 H655384:T655384 U655374 H720920:T720920 U720910 H786456:T786456 U786446 H851992:T851992 U851982 H917528:T917528 U917518 H983064:T983064 U983054 H65564:T65564 U65554 H131100:T131100 U131090 H196636:T196636 U196626 H262172:T262172 U262162 H327708:T327708 U327698 H393244:T393244 U393234 H458780:T458780 U458770 H524316:T524316 U524306 H589852:T589852 U589842 H655388:T655388 U655378 H720924:T720924 U720914 H786460:T786460 U786450 H851996:T851996 U851986 H917532:T917532 U917522 H983068:T983068 U983058 H65569:T65569 U65559 H131105:T131105 U131095 H196641:T196641 U196631 H262177:T262177 U262167 H327713:T327713 U327703 H393249:T393249 U393239 H458785:T458785 U458775 H524321:T524321 U524311 H589857:T589857 U589847 H655393:T655393 U655383 H720929:T720929 U720919 H786465:T786465 U786455 H852001:T852001 U851991 H917537:T917537 U917527 H983073:T983073 U983063 H65571:T65571 U65561 H131107:T131107 U131097 H196643:T196643 U196633 H262179:T262179 U262169 H327715:T327715 U327705 H393251:T393251 U393241 H458787:T458787 U458777 H524323:T524323 U524313 H589859:T589859 U589849 H655395:T655395 U655385 H720931:T720931 U720921 H786467:T786467 U786457 H852003:T852003 U851993 H917539:T917539 U917529 H983075:T983075 U983065</xm:sqref>
        </x14:dataValidation>
        <x14:dataValidation type="decimal" allowBlank="1" showErrorMessage="1" errorTitle="Ошибка" error="Допускается ввод только неотрицательных чисел!">
          <x14:formula1>
            <xm:f>0</xm:f>
          </x14:formula1>
          <x14:formula2>
            <xm:f>9.99999999999999E+23</xm:f>
          </x14:formula2>
          <xm:sqref>HV65481:IG65482 RR65481:SC65482 ABN65481:ABY65482 ALJ65481:ALU65482 AVF65481:AVQ65482 BFB65481:BFM65482 BOX65481:BPI65482 BYT65481:BZE65482 CIP65481:CJA65482 CSL65481:CSW65482 DCH65481:DCS65482 DMD65481:DMO65482 DVZ65481:DWK65482 EFV65481:EGG65482 EPR65481:EQC65482 EZN65481:EZY65482 FJJ65481:FJU65482 FTF65481:FTQ65482 GDB65481:GDM65482 GMX65481:GNI65482 GWT65481:GXE65482 HGP65481:HHA65482 HQL65481:HQW65482 IAH65481:IAS65482 IKD65481:IKO65482 ITZ65481:IUK65482 JDV65481:JEG65482 JNR65481:JOC65482 JXN65481:JXY65482 KHJ65481:KHU65482 KRF65481:KRQ65482 LBB65481:LBM65482 LKX65481:LLI65482 LUT65481:LVE65482 MEP65481:MFA65482 MOL65481:MOW65482 MYH65481:MYS65482 NID65481:NIO65482 NRZ65481:NSK65482 OBV65481:OCG65482 OLR65481:OMC65482 OVN65481:OVY65482 PFJ65481:PFU65482 PPF65481:PPQ65482 PZB65481:PZM65482 QIX65481:QJI65482 QST65481:QTE65482 RCP65481:RDA65482 RML65481:RMW65482 RWH65481:RWS65482 SGD65481:SGO65482 SPZ65481:SQK65482 SZV65481:TAG65482 TJR65481:TKC65482 TTN65481:TTY65482 UDJ65481:UDU65482 UNF65481:UNQ65482 UXB65481:UXM65482 VGX65481:VHI65482 VQT65481:VRE65482 WAP65481:WBA65482 WKL65481:WKW65482 WUH65481:WUS65482 HV131017:IG131018 RR131017:SC131018 ABN131017:ABY131018 ALJ131017:ALU131018 AVF131017:AVQ131018 BFB131017:BFM131018 BOX131017:BPI131018 BYT131017:BZE131018 CIP131017:CJA131018 CSL131017:CSW131018 DCH131017:DCS131018 DMD131017:DMO131018 DVZ131017:DWK131018 EFV131017:EGG131018 EPR131017:EQC131018 EZN131017:EZY131018 FJJ131017:FJU131018 FTF131017:FTQ131018 GDB131017:GDM131018 GMX131017:GNI131018 GWT131017:GXE131018 HGP131017:HHA131018 HQL131017:HQW131018 IAH131017:IAS131018 IKD131017:IKO131018 ITZ131017:IUK131018 JDV131017:JEG131018 JNR131017:JOC131018 JXN131017:JXY131018 KHJ131017:KHU131018 KRF131017:KRQ131018 LBB131017:LBM131018 LKX131017:LLI131018 LUT131017:LVE131018 MEP131017:MFA131018 MOL131017:MOW131018 MYH131017:MYS131018 NID131017:NIO131018 NRZ131017:NSK131018 OBV131017:OCG131018 OLR131017:OMC131018 OVN131017:OVY131018 PFJ131017:PFU131018 PPF131017:PPQ131018 PZB131017:PZM131018 QIX131017:QJI131018 QST131017:QTE131018 RCP131017:RDA131018 RML131017:RMW131018 RWH131017:RWS131018 SGD131017:SGO131018 SPZ131017:SQK131018 SZV131017:TAG131018 TJR131017:TKC131018 TTN131017:TTY131018 UDJ131017:UDU131018 UNF131017:UNQ131018 UXB131017:UXM131018 VGX131017:VHI131018 VQT131017:VRE131018 WAP131017:WBA131018 WKL131017:WKW131018 WUH131017:WUS131018 HV196553:IG196554 RR196553:SC196554 ABN196553:ABY196554 ALJ196553:ALU196554 AVF196553:AVQ196554 BFB196553:BFM196554 BOX196553:BPI196554 BYT196553:BZE196554 CIP196553:CJA196554 CSL196553:CSW196554 DCH196553:DCS196554 DMD196553:DMO196554 DVZ196553:DWK196554 EFV196553:EGG196554 EPR196553:EQC196554 EZN196553:EZY196554 FJJ196553:FJU196554 FTF196553:FTQ196554 GDB196553:GDM196554 GMX196553:GNI196554 GWT196553:GXE196554 HGP196553:HHA196554 HQL196553:HQW196554 IAH196553:IAS196554 IKD196553:IKO196554 ITZ196553:IUK196554 JDV196553:JEG196554 JNR196553:JOC196554 JXN196553:JXY196554 KHJ196553:KHU196554 KRF196553:KRQ196554 LBB196553:LBM196554 LKX196553:LLI196554 LUT196553:LVE196554 MEP196553:MFA196554 MOL196553:MOW196554 MYH196553:MYS196554 NID196553:NIO196554 NRZ196553:NSK196554 OBV196553:OCG196554 OLR196553:OMC196554 OVN196553:OVY196554 PFJ196553:PFU196554 PPF196553:PPQ196554 PZB196553:PZM196554 QIX196553:QJI196554 QST196553:QTE196554 RCP196553:RDA196554 RML196553:RMW196554 RWH196553:RWS196554 SGD196553:SGO196554 SPZ196553:SQK196554 SZV196553:TAG196554 TJR196553:TKC196554 TTN196553:TTY196554 UDJ196553:UDU196554 UNF196553:UNQ196554 UXB196553:UXM196554 VGX196553:VHI196554 VQT196553:VRE196554 WAP196553:WBA196554 WKL196553:WKW196554 WUH196553:WUS196554 HV262089:IG262090 RR262089:SC262090 ABN262089:ABY262090 ALJ262089:ALU262090 AVF262089:AVQ262090 BFB262089:BFM262090 BOX262089:BPI262090 BYT262089:BZE262090 CIP262089:CJA262090 CSL262089:CSW262090 DCH262089:DCS262090 DMD262089:DMO262090 DVZ262089:DWK262090 EFV262089:EGG262090 EPR262089:EQC262090 EZN262089:EZY262090 FJJ262089:FJU262090 FTF262089:FTQ262090 GDB262089:GDM262090 GMX262089:GNI262090 GWT262089:GXE262090 HGP262089:HHA262090 HQL262089:HQW262090 IAH262089:IAS262090 IKD262089:IKO262090 ITZ262089:IUK262090 JDV262089:JEG262090 JNR262089:JOC262090 JXN262089:JXY262090 KHJ262089:KHU262090 KRF262089:KRQ262090 LBB262089:LBM262090 LKX262089:LLI262090 LUT262089:LVE262090 MEP262089:MFA262090 MOL262089:MOW262090 MYH262089:MYS262090 NID262089:NIO262090 NRZ262089:NSK262090 OBV262089:OCG262090 OLR262089:OMC262090 OVN262089:OVY262090 PFJ262089:PFU262090 PPF262089:PPQ262090 PZB262089:PZM262090 QIX262089:QJI262090 QST262089:QTE262090 RCP262089:RDA262090 RML262089:RMW262090 RWH262089:RWS262090 SGD262089:SGO262090 SPZ262089:SQK262090 SZV262089:TAG262090 TJR262089:TKC262090 TTN262089:TTY262090 UDJ262089:UDU262090 UNF262089:UNQ262090 UXB262089:UXM262090 VGX262089:VHI262090 VQT262089:VRE262090 WAP262089:WBA262090 WKL262089:WKW262090 WUH262089:WUS262090 HV327625:IG327626 RR327625:SC327626 ABN327625:ABY327626 ALJ327625:ALU327626 AVF327625:AVQ327626 BFB327625:BFM327626 BOX327625:BPI327626 BYT327625:BZE327626 CIP327625:CJA327626 CSL327625:CSW327626 DCH327625:DCS327626 DMD327625:DMO327626 DVZ327625:DWK327626 EFV327625:EGG327626 EPR327625:EQC327626 EZN327625:EZY327626 FJJ327625:FJU327626 FTF327625:FTQ327626 GDB327625:GDM327626 GMX327625:GNI327626 GWT327625:GXE327626 HGP327625:HHA327626 HQL327625:HQW327626 IAH327625:IAS327626 IKD327625:IKO327626 ITZ327625:IUK327626 JDV327625:JEG327626 JNR327625:JOC327626 JXN327625:JXY327626 KHJ327625:KHU327626 KRF327625:KRQ327626 LBB327625:LBM327626 LKX327625:LLI327626 LUT327625:LVE327626 MEP327625:MFA327626 MOL327625:MOW327626 MYH327625:MYS327626 NID327625:NIO327626 NRZ327625:NSK327626 OBV327625:OCG327626 OLR327625:OMC327626 OVN327625:OVY327626 PFJ327625:PFU327626 PPF327625:PPQ327626 PZB327625:PZM327626 QIX327625:QJI327626 QST327625:QTE327626 RCP327625:RDA327626 RML327625:RMW327626 RWH327625:RWS327626 SGD327625:SGO327626 SPZ327625:SQK327626 SZV327625:TAG327626 TJR327625:TKC327626 TTN327625:TTY327626 UDJ327625:UDU327626 UNF327625:UNQ327626 UXB327625:UXM327626 VGX327625:VHI327626 VQT327625:VRE327626 WAP327625:WBA327626 WKL327625:WKW327626 WUH327625:WUS327626 HV393161:IG393162 RR393161:SC393162 ABN393161:ABY393162 ALJ393161:ALU393162 AVF393161:AVQ393162 BFB393161:BFM393162 BOX393161:BPI393162 BYT393161:BZE393162 CIP393161:CJA393162 CSL393161:CSW393162 DCH393161:DCS393162 DMD393161:DMO393162 DVZ393161:DWK393162 EFV393161:EGG393162 EPR393161:EQC393162 EZN393161:EZY393162 FJJ393161:FJU393162 FTF393161:FTQ393162 GDB393161:GDM393162 GMX393161:GNI393162 GWT393161:GXE393162 HGP393161:HHA393162 HQL393161:HQW393162 IAH393161:IAS393162 IKD393161:IKO393162 ITZ393161:IUK393162 JDV393161:JEG393162 JNR393161:JOC393162 JXN393161:JXY393162 KHJ393161:KHU393162 KRF393161:KRQ393162 LBB393161:LBM393162 LKX393161:LLI393162 LUT393161:LVE393162 MEP393161:MFA393162 MOL393161:MOW393162 MYH393161:MYS393162 NID393161:NIO393162 NRZ393161:NSK393162 OBV393161:OCG393162 OLR393161:OMC393162 OVN393161:OVY393162 PFJ393161:PFU393162 PPF393161:PPQ393162 PZB393161:PZM393162 QIX393161:QJI393162 QST393161:QTE393162 RCP393161:RDA393162 RML393161:RMW393162 RWH393161:RWS393162 SGD393161:SGO393162 SPZ393161:SQK393162 SZV393161:TAG393162 TJR393161:TKC393162 TTN393161:TTY393162 UDJ393161:UDU393162 UNF393161:UNQ393162 UXB393161:UXM393162 VGX393161:VHI393162 VQT393161:VRE393162 WAP393161:WBA393162 WKL393161:WKW393162 WUH393161:WUS393162 HV458697:IG458698 RR458697:SC458698 ABN458697:ABY458698 ALJ458697:ALU458698 AVF458697:AVQ458698 BFB458697:BFM458698 BOX458697:BPI458698 BYT458697:BZE458698 CIP458697:CJA458698 CSL458697:CSW458698 DCH458697:DCS458698 DMD458697:DMO458698 DVZ458697:DWK458698 EFV458697:EGG458698 EPR458697:EQC458698 EZN458697:EZY458698 FJJ458697:FJU458698 FTF458697:FTQ458698 GDB458697:GDM458698 GMX458697:GNI458698 GWT458697:GXE458698 HGP458697:HHA458698 HQL458697:HQW458698 IAH458697:IAS458698 IKD458697:IKO458698 ITZ458697:IUK458698 JDV458697:JEG458698 JNR458697:JOC458698 JXN458697:JXY458698 KHJ458697:KHU458698 KRF458697:KRQ458698 LBB458697:LBM458698 LKX458697:LLI458698 LUT458697:LVE458698 MEP458697:MFA458698 MOL458697:MOW458698 MYH458697:MYS458698 NID458697:NIO458698 NRZ458697:NSK458698 OBV458697:OCG458698 OLR458697:OMC458698 OVN458697:OVY458698 PFJ458697:PFU458698 PPF458697:PPQ458698 PZB458697:PZM458698 QIX458697:QJI458698 QST458697:QTE458698 RCP458697:RDA458698 RML458697:RMW458698 RWH458697:RWS458698 SGD458697:SGO458698 SPZ458697:SQK458698 SZV458697:TAG458698 TJR458697:TKC458698 TTN458697:TTY458698 UDJ458697:UDU458698 UNF458697:UNQ458698 UXB458697:UXM458698 VGX458697:VHI458698 VQT458697:VRE458698 WAP458697:WBA458698 WKL458697:WKW458698 WUH458697:WUS458698 HV524233:IG524234 RR524233:SC524234 ABN524233:ABY524234 ALJ524233:ALU524234 AVF524233:AVQ524234 BFB524233:BFM524234 BOX524233:BPI524234 BYT524233:BZE524234 CIP524233:CJA524234 CSL524233:CSW524234 DCH524233:DCS524234 DMD524233:DMO524234 DVZ524233:DWK524234 EFV524233:EGG524234 EPR524233:EQC524234 EZN524233:EZY524234 FJJ524233:FJU524234 FTF524233:FTQ524234 GDB524233:GDM524234 GMX524233:GNI524234 GWT524233:GXE524234 HGP524233:HHA524234 HQL524233:HQW524234 IAH524233:IAS524234 IKD524233:IKO524234 ITZ524233:IUK524234 JDV524233:JEG524234 JNR524233:JOC524234 JXN524233:JXY524234 KHJ524233:KHU524234 KRF524233:KRQ524234 LBB524233:LBM524234 LKX524233:LLI524234 LUT524233:LVE524234 MEP524233:MFA524234 MOL524233:MOW524234 MYH524233:MYS524234 NID524233:NIO524234 NRZ524233:NSK524234 OBV524233:OCG524234 OLR524233:OMC524234 OVN524233:OVY524234 PFJ524233:PFU524234 PPF524233:PPQ524234 PZB524233:PZM524234 QIX524233:QJI524234 QST524233:QTE524234 RCP524233:RDA524234 RML524233:RMW524234 RWH524233:RWS524234 SGD524233:SGO524234 SPZ524233:SQK524234 SZV524233:TAG524234 TJR524233:TKC524234 TTN524233:TTY524234 UDJ524233:UDU524234 UNF524233:UNQ524234 UXB524233:UXM524234 VGX524233:VHI524234 VQT524233:VRE524234 WAP524233:WBA524234 WKL524233:WKW524234 WUH524233:WUS524234 HV589769:IG589770 RR589769:SC589770 ABN589769:ABY589770 ALJ589769:ALU589770 AVF589769:AVQ589770 BFB589769:BFM589770 BOX589769:BPI589770 BYT589769:BZE589770 CIP589769:CJA589770 CSL589769:CSW589770 DCH589769:DCS589770 DMD589769:DMO589770 DVZ589769:DWK589770 EFV589769:EGG589770 EPR589769:EQC589770 EZN589769:EZY589770 FJJ589769:FJU589770 FTF589769:FTQ589770 GDB589769:GDM589770 GMX589769:GNI589770 GWT589769:GXE589770 HGP589769:HHA589770 HQL589769:HQW589770 IAH589769:IAS589770 IKD589769:IKO589770 ITZ589769:IUK589770 JDV589769:JEG589770 JNR589769:JOC589770 JXN589769:JXY589770 KHJ589769:KHU589770 KRF589769:KRQ589770 LBB589769:LBM589770 LKX589769:LLI589770 LUT589769:LVE589770 MEP589769:MFA589770 MOL589769:MOW589770 MYH589769:MYS589770 NID589769:NIO589770 NRZ589769:NSK589770 OBV589769:OCG589770 OLR589769:OMC589770 OVN589769:OVY589770 PFJ589769:PFU589770 PPF589769:PPQ589770 PZB589769:PZM589770 QIX589769:QJI589770 QST589769:QTE589770 RCP589769:RDA589770 RML589769:RMW589770 RWH589769:RWS589770 SGD589769:SGO589770 SPZ589769:SQK589770 SZV589769:TAG589770 TJR589769:TKC589770 TTN589769:TTY589770 UDJ589769:UDU589770 UNF589769:UNQ589770 UXB589769:UXM589770 VGX589769:VHI589770 VQT589769:VRE589770 WAP589769:WBA589770 WKL589769:WKW589770 WUH589769:WUS589770 HV655305:IG655306 RR655305:SC655306 ABN655305:ABY655306 ALJ655305:ALU655306 AVF655305:AVQ655306 BFB655305:BFM655306 BOX655305:BPI655306 BYT655305:BZE655306 CIP655305:CJA655306 CSL655305:CSW655306 DCH655305:DCS655306 DMD655305:DMO655306 DVZ655305:DWK655306 EFV655305:EGG655306 EPR655305:EQC655306 EZN655305:EZY655306 FJJ655305:FJU655306 FTF655305:FTQ655306 GDB655305:GDM655306 GMX655305:GNI655306 GWT655305:GXE655306 HGP655305:HHA655306 HQL655305:HQW655306 IAH655305:IAS655306 IKD655305:IKO655306 ITZ655305:IUK655306 JDV655305:JEG655306 JNR655305:JOC655306 JXN655305:JXY655306 KHJ655305:KHU655306 KRF655305:KRQ655306 LBB655305:LBM655306 LKX655305:LLI655306 LUT655305:LVE655306 MEP655305:MFA655306 MOL655305:MOW655306 MYH655305:MYS655306 NID655305:NIO655306 NRZ655305:NSK655306 OBV655305:OCG655306 OLR655305:OMC655306 OVN655305:OVY655306 PFJ655305:PFU655306 PPF655305:PPQ655306 PZB655305:PZM655306 QIX655305:QJI655306 QST655305:QTE655306 RCP655305:RDA655306 RML655305:RMW655306 RWH655305:RWS655306 SGD655305:SGO655306 SPZ655305:SQK655306 SZV655305:TAG655306 TJR655305:TKC655306 TTN655305:TTY655306 UDJ655305:UDU655306 UNF655305:UNQ655306 UXB655305:UXM655306 VGX655305:VHI655306 VQT655305:VRE655306 WAP655305:WBA655306 WKL655305:WKW655306 WUH655305:WUS655306 HV720841:IG720842 RR720841:SC720842 ABN720841:ABY720842 ALJ720841:ALU720842 AVF720841:AVQ720842 BFB720841:BFM720842 BOX720841:BPI720842 BYT720841:BZE720842 CIP720841:CJA720842 CSL720841:CSW720842 DCH720841:DCS720842 DMD720841:DMO720842 DVZ720841:DWK720842 EFV720841:EGG720842 EPR720841:EQC720842 EZN720841:EZY720842 FJJ720841:FJU720842 FTF720841:FTQ720842 GDB720841:GDM720842 GMX720841:GNI720842 GWT720841:GXE720842 HGP720841:HHA720842 HQL720841:HQW720842 IAH720841:IAS720842 IKD720841:IKO720842 ITZ720841:IUK720842 JDV720841:JEG720842 JNR720841:JOC720842 JXN720841:JXY720842 KHJ720841:KHU720842 KRF720841:KRQ720842 LBB720841:LBM720842 LKX720841:LLI720842 LUT720841:LVE720842 MEP720841:MFA720842 MOL720841:MOW720842 MYH720841:MYS720842 NID720841:NIO720842 NRZ720841:NSK720842 OBV720841:OCG720842 OLR720841:OMC720842 OVN720841:OVY720842 PFJ720841:PFU720842 PPF720841:PPQ720842 PZB720841:PZM720842 QIX720841:QJI720842 QST720841:QTE720842 RCP720841:RDA720842 RML720841:RMW720842 RWH720841:RWS720842 SGD720841:SGO720842 SPZ720841:SQK720842 SZV720841:TAG720842 TJR720841:TKC720842 TTN720841:TTY720842 UDJ720841:UDU720842 UNF720841:UNQ720842 UXB720841:UXM720842 VGX720841:VHI720842 VQT720841:VRE720842 WAP720841:WBA720842 WKL720841:WKW720842 WUH720841:WUS720842 HV786377:IG786378 RR786377:SC786378 ABN786377:ABY786378 ALJ786377:ALU786378 AVF786377:AVQ786378 BFB786377:BFM786378 BOX786377:BPI786378 BYT786377:BZE786378 CIP786377:CJA786378 CSL786377:CSW786378 DCH786377:DCS786378 DMD786377:DMO786378 DVZ786377:DWK786378 EFV786377:EGG786378 EPR786377:EQC786378 EZN786377:EZY786378 FJJ786377:FJU786378 FTF786377:FTQ786378 GDB786377:GDM786378 GMX786377:GNI786378 GWT786377:GXE786378 HGP786377:HHA786378 HQL786377:HQW786378 IAH786377:IAS786378 IKD786377:IKO786378 ITZ786377:IUK786378 JDV786377:JEG786378 JNR786377:JOC786378 JXN786377:JXY786378 KHJ786377:KHU786378 KRF786377:KRQ786378 LBB786377:LBM786378 LKX786377:LLI786378 LUT786377:LVE786378 MEP786377:MFA786378 MOL786377:MOW786378 MYH786377:MYS786378 NID786377:NIO786378 NRZ786377:NSK786378 OBV786377:OCG786378 OLR786377:OMC786378 OVN786377:OVY786378 PFJ786377:PFU786378 PPF786377:PPQ786378 PZB786377:PZM786378 QIX786377:QJI786378 QST786377:QTE786378 RCP786377:RDA786378 RML786377:RMW786378 RWH786377:RWS786378 SGD786377:SGO786378 SPZ786377:SQK786378 SZV786377:TAG786378 TJR786377:TKC786378 TTN786377:TTY786378 UDJ786377:UDU786378 UNF786377:UNQ786378 UXB786377:UXM786378 VGX786377:VHI786378 VQT786377:VRE786378 WAP786377:WBA786378 WKL786377:WKW786378 WUH786377:WUS786378 HV851913:IG851914 RR851913:SC851914 ABN851913:ABY851914 ALJ851913:ALU851914 AVF851913:AVQ851914 BFB851913:BFM851914 BOX851913:BPI851914 BYT851913:BZE851914 CIP851913:CJA851914 CSL851913:CSW851914 DCH851913:DCS851914 DMD851913:DMO851914 DVZ851913:DWK851914 EFV851913:EGG851914 EPR851913:EQC851914 EZN851913:EZY851914 FJJ851913:FJU851914 FTF851913:FTQ851914 GDB851913:GDM851914 GMX851913:GNI851914 GWT851913:GXE851914 HGP851913:HHA851914 HQL851913:HQW851914 IAH851913:IAS851914 IKD851913:IKO851914 ITZ851913:IUK851914 JDV851913:JEG851914 JNR851913:JOC851914 JXN851913:JXY851914 KHJ851913:KHU851914 KRF851913:KRQ851914 LBB851913:LBM851914 LKX851913:LLI851914 LUT851913:LVE851914 MEP851913:MFA851914 MOL851913:MOW851914 MYH851913:MYS851914 NID851913:NIO851914 NRZ851913:NSK851914 OBV851913:OCG851914 OLR851913:OMC851914 OVN851913:OVY851914 PFJ851913:PFU851914 PPF851913:PPQ851914 PZB851913:PZM851914 QIX851913:QJI851914 QST851913:QTE851914 RCP851913:RDA851914 RML851913:RMW851914 RWH851913:RWS851914 SGD851913:SGO851914 SPZ851913:SQK851914 SZV851913:TAG851914 TJR851913:TKC851914 TTN851913:TTY851914 UDJ851913:UDU851914 UNF851913:UNQ851914 UXB851913:UXM851914 VGX851913:VHI851914 VQT851913:VRE851914 WAP851913:WBA851914 WKL851913:WKW851914 WUH851913:WUS851914 HV917449:IG917450 RR917449:SC917450 ABN917449:ABY917450 ALJ917449:ALU917450 AVF917449:AVQ917450 BFB917449:BFM917450 BOX917449:BPI917450 BYT917449:BZE917450 CIP917449:CJA917450 CSL917449:CSW917450 DCH917449:DCS917450 DMD917449:DMO917450 DVZ917449:DWK917450 EFV917449:EGG917450 EPR917449:EQC917450 EZN917449:EZY917450 FJJ917449:FJU917450 FTF917449:FTQ917450 GDB917449:GDM917450 GMX917449:GNI917450 GWT917449:GXE917450 HGP917449:HHA917450 HQL917449:HQW917450 IAH917449:IAS917450 IKD917449:IKO917450 ITZ917449:IUK917450 JDV917449:JEG917450 JNR917449:JOC917450 JXN917449:JXY917450 KHJ917449:KHU917450 KRF917449:KRQ917450 LBB917449:LBM917450 LKX917449:LLI917450 LUT917449:LVE917450 MEP917449:MFA917450 MOL917449:MOW917450 MYH917449:MYS917450 NID917449:NIO917450 NRZ917449:NSK917450 OBV917449:OCG917450 OLR917449:OMC917450 OVN917449:OVY917450 PFJ917449:PFU917450 PPF917449:PPQ917450 PZB917449:PZM917450 QIX917449:QJI917450 QST917449:QTE917450 RCP917449:RDA917450 RML917449:RMW917450 RWH917449:RWS917450 SGD917449:SGO917450 SPZ917449:SQK917450 SZV917449:TAG917450 TJR917449:TKC917450 TTN917449:TTY917450 UDJ917449:UDU917450 UNF917449:UNQ917450 UXB917449:UXM917450 VGX917449:VHI917450 VQT917449:VRE917450 WAP917449:WBA917450 WKL917449:WKW917450 WUH917449:WUS917450 HV982985:IG982986 RR982985:SC982986 ABN982985:ABY982986 ALJ982985:ALU982986 AVF982985:AVQ982986 BFB982985:BFM982986 BOX982985:BPI982986 BYT982985:BZE982986 CIP982985:CJA982986 CSL982985:CSW982986 DCH982985:DCS982986 DMD982985:DMO982986 DVZ982985:DWK982986 EFV982985:EGG982986 EPR982985:EQC982986 EZN982985:EZY982986 FJJ982985:FJU982986 FTF982985:FTQ982986 GDB982985:GDM982986 GMX982985:GNI982986 GWT982985:GXE982986 HGP982985:HHA982986 HQL982985:HQW982986 IAH982985:IAS982986 IKD982985:IKO982986 ITZ982985:IUK982986 JDV982985:JEG982986 JNR982985:JOC982986 JXN982985:JXY982986 KHJ982985:KHU982986 KRF982985:KRQ982986 LBB982985:LBM982986 LKX982985:LLI982986 LUT982985:LVE982986 MEP982985:MFA982986 MOL982985:MOW982986 MYH982985:MYS982986 NID982985:NIO982986 NRZ982985:NSK982986 OBV982985:OCG982986 OLR982985:OMC982986 OVN982985:OVY982986 PFJ982985:PFU982986 PPF982985:PPQ982986 PZB982985:PZM982986 QIX982985:QJI982986 QST982985:QTE982986 RCP982985:RDA982986 RML982985:RMW982986 RWH982985:RWS982986 SGD982985:SGO982986 SPZ982985:SQK982986 SZV982985:TAG982986 TJR982985:TKC982986 TTN982985:TTY982986 UDJ982985:UDU982986 UNF982985:UNQ982986 UXB982985:UXM982986 VGX982985:VHI982986 VQT982985:VRE982986 WAP982985:WBA982986 WKL982985:WKW982986 WUH982985:WUS982986 HI65481:HT65482 RE65481:RP65482 ABA65481:ABL65482 AKW65481:ALH65482 AUS65481:AVD65482 BEO65481:BEZ65482 BOK65481:BOV65482 BYG65481:BYR65482 CIC65481:CIN65482 CRY65481:CSJ65482 DBU65481:DCF65482 DLQ65481:DMB65482 DVM65481:DVX65482 EFI65481:EFT65482 EPE65481:EPP65482 EZA65481:EZL65482 FIW65481:FJH65482 FSS65481:FTD65482 GCO65481:GCZ65482 GMK65481:GMV65482 GWG65481:GWR65482 HGC65481:HGN65482 HPY65481:HQJ65482 HZU65481:IAF65482 IJQ65481:IKB65482 ITM65481:ITX65482 JDI65481:JDT65482 JNE65481:JNP65482 JXA65481:JXL65482 KGW65481:KHH65482 KQS65481:KRD65482 LAO65481:LAZ65482 LKK65481:LKV65482 LUG65481:LUR65482 MEC65481:MEN65482 MNY65481:MOJ65482 MXU65481:MYF65482 NHQ65481:NIB65482 NRM65481:NRX65482 OBI65481:OBT65482 OLE65481:OLP65482 OVA65481:OVL65482 PEW65481:PFH65482 POS65481:PPD65482 PYO65481:PYZ65482 QIK65481:QIV65482 QSG65481:QSR65482 RCC65481:RCN65482 RLY65481:RMJ65482 RVU65481:RWF65482 SFQ65481:SGB65482 SPM65481:SPX65482 SZI65481:SZT65482 TJE65481:TJP65482 TTA65481:TTL65482 UCW65481:UDH65482 UMS65481:UND65482 UWO65481:UWZ65482 VGK65481:VGV65482 VQG65481:VQR65482 WAC65481:WAN65482 WJY65481:WKJ65482 WTU65481:WUF65482 HI131017:HT131018 RE131017:RP131018 ABA131017:ABL131018 AKW131017:ALH131018 AUS131017:AVD131018 BEO131017:BEZ131018 BOK131017:BOV131018 BYG131017:BYR131018 CIC131017:CIN131018 CRY131017:CSJ131018 DBU131017:DCF131018 DLQ131017:DMB131018 DVM131017:DVX131018 EFI131017:EFT131018 EPE131017:EPP131018 EZA131017:EZL131018 FIW131017:FJH131018 FSS131017:FTD131018 GCO131017:GCZ131018 GMK131017:GMV131018 GWG131017:GWR131018 HGC131017:HGN131018 HPY131017:HQJ131018 HZU131017:IAF131018 IJQ131017:IKB131018 ITM131017:ITX131018 JDI131017:JDT131018 JNE131017:JNP131018 JXA131017:JXL131018 KGW131017:KHH131018 KQS131017:KRD131018 LAO131017:LAZ131018 LKK131017:LKV131018 LUG131017:LUR131018 MEC131017:MEN131018 MNY131017:MOJ131018 MXU131017:MYF131018 NHQ131017:NIB131018 NRM131017:NRX131018 OBI131017:OBT131018 OLE131017:OLP131018 OVA131017:OVL131018 PEW131017:PFH131018 POS131017:PPD131018 PYO131017:PYZ131018 QIK131017:QIV131018 QSG131017:QSR131018 RCC131017:RCN131018 RLY131017:RMJ131018 RVU131017:RWF131018 SFQ131017:SGB131018 SPM131017:SPX131018 SZI131017:SZT131018 TJE131017:TJP131018 TTA131017:TTL131018 UCW131017:UDH131018 UMS131017:UND131018 UWO131017:UWZ131018 VGK131017:VGV131018 VQG131017:VQR131018 WAC131017:WAN131018 WJY131017:WKJ131018 WTU131017:WUF131018 HI196553:HT196554 RE196553:RP196554 ABA196553:ABL196554 AKW196553:ALH196554 AUS196553:AVD196554 BEO196553:BEZ196554 BOK196553:BOV196554 BYG196553:BYR196554 CIC196553:CIN196554 CRY196553:CSJ196554 DBU196553:DCF196554 DLQ196553:DMB196554 DVM196553:DVX196554 EFI196553:EFT196554 EPE196553:EPP196554 EZA196553:EZL196554 FIW196553:FJH196554 FSS196553:FTD196554 GCO196553:GCZ196554 GMK196553:GMV196554 GWG196553:GWR196554 HGC196553:HGN196554 HPY196553:HQJ196554 HZU196553:IAF196554 IJQ196553:IKB196554 ITM196553:ITX196554 JDI196553:JDT196554 JNE196553:JNP196554 JXA196553:JXL196554 KGW196553:KHH196554 KQS196553:KRD196554 LAO196553:LAZ196554 LKK196553:LKV196554 LUG196553:LUR196554 MEC196553:MEN196554 MNY196553:MOJ196554 MXU196553:MYF196554 NHQ196553:NIB196554 NRM196553:NRX196554 OBI196553:OBT196554 OLE196553:OLP196554 OVA196553:OVL196554 PEW196553:PFH196554 POS196553:PPD196554 PYO196553:PYZ196554 QIK196553:QIV196554 QSG196553:QSR196554 RCC196553:RCN196554 RLY196553:RMJ196554 RVU196553:RWF196554 SFQ196553:SGB196554 SPM196553:SPX196554 SZI196553:SZT196554 TJE196553:TJP196554 TTA196553:TTL196554 UCW196553:UDH196554 UMS196553:UND196554 UWO196553:UWZ196554 VGK196553:VGV196554 VQG196553:VQR196554 WAC196553:WAN196554 WJY196553:WKJ196554 WTU196553:WUF196554 HI262089:HT262090 RE262089:RP262090 ABA262089:ABL262090 AKW262089:ALH262090 AUS262089:AVD262090 BEO262089:BEZ262090 BOK262089:BOV262090 BYG262089:BYR262090 CIC262089:CIN262090 CRY262089:CSJ262090 DBU262089:DCF262090 DLQ262089:DMB262090 DVM262089:DVX262090 EFI262089:EFT262090 EPE262089:EPP262090 EZA262089:EZL262090 FIW262089:FJH262090 FSS262089:FTD262090 GCO262089:GCZ262090 GMK262089:GMV262090 GWG262089:GWR262090 HGC262089:HGN262090 HPY262089:HQJ262090 HZU262089:IAF262090 IJQ262089:IKB262090 ITM262089:ITX262090 JDI262089:JDT262090 JNE262089:JNP262090 JXA262089:JXL262090 KGW262089:KHH262090 KQS262089:KRD262090 LAO262089:LAZ262090 LKK262089:LKV262090 LUG262089:LUR262090 MEC262089:MEN262090 MNY262089:MOJ262090 MXU262089:MYF262090 NHQ262089:NIB262090 NRM262089:NRX262090 OBI262089:OBT262090 OLE262089:OLP262090 OVA262089:OVL262090 PEW262089:PFH262090 POS262089:PPD262090 PYO262089:PYZ262090 QIK262089:QIV262090 QSG262089:QSR262090 RCC262089:RCN262090 RLY262089:RMJ262090 RVU262089:RWF262090 SFQ262089:SGB262090 SPM262089:SPX262090 SZI262089:SZT262090 TJE262089:TJP262090 TTA262089:TTL262090 UCW262089:UDH262090 UMS262089:UND262090 UWO262089:UWZ262090 VGK262089:VGV262090 VQG262089:VQR262090 WAC262089:WAN262090 WJY262089:WKJ262090 WTU262089:WUF262090 HI327625:HT327626 RE327625:RP327626 ABA327625:ABL327626 AKW327625:ALH327626 AUS327625:AVD327626 BEO327625:BEZ327626 BOK327625:BOV327626 BYG327625:BYR327626 CIC327625:CIN327626 CRY327625:CSJ327626 DBU327625:DCF327626 DLQ327625:DMB327626 DVM327625:DVX327626 EFI327625:EFT327626 EPE327625:EPP327626 EZA327625:EZL327626 FIW327625:FJH327626 FSS327625:FTD327626 GCO327625:GCZ327626 GMK327625:GMV327626 GWG327625:GWR327626 HGC327625:HGN327626 HPY327625:HQJ327626 HZU327625:IAF327626 IJQ327625:IKB327626 ITM327625:ITX327626 JDI327625:JDT327626 JNE327625:JNP327626 JXA327625:JXL327626 KGW327625:KHH327626 KQS327625:KRD327626 LAO327625:LAZ327626 LKK327625:LKV327626 LUG327625:LUR327626 MEC327625:MEN327626 MNY327625:MOJ327626 MXU327625:MYF327626 NHQ327625:NIB327626 NRM327625:NRX327626 OBI327625:OBT327626 OLE327625:OLP327626 OVA327625:OVL327626 PEW327625:PFH327626 POS327625:PPD327626 PYO327625:PYZ327626 QIK327625:QIV327626 QSG327625:QSR327626 RCC327625:RCN327626 RLY327625:RMJ327626 RVU327625:RWF327626 SFQ327625:SGB327626 SPM327625:SPX327626 SZI327625:SZT327626 TJE327625:TJP327626 TTA327625:TTL327626 UCW327625:UDH327626 UMS327625:UND327626 UWO327625:UWZ327626 VGK327625:VGV327626 VQG327625:VQR327626 WAC327625:WAN327626 WJY327625:WKJ327626 WTU327625:WUF327626 HI393161:HT393162 RE393161:RP393162 ABA393161:ABL393162 AKW393161:ALH393162 AUS393161:AVD393162 BEO393161:BEZ393162 BOK393161:BOV393162 BYG393161:BYR393162 CIC393161:CIN393162 CRY393161:CSJ393162 DBU393161:DCF393162 DLQ393161:DMB393162 DVM393161:DVX393162 EFI393161:EFT393162 EPE393161:EPP393162 EZA393161:EZL393162 FIW393161:FJH393162 FSS393161:FTD393162 GCO393161:GCZ393162 GMK393161:GMV393162 GWG393161:GWR393162 HGC393161:HGN393162 HPY393161:HQJ393162 HZU393161:IAF393162 IJQ393161:IKB393162 ITM393161:ITX393162 JDI393161:JDT393162 JNE393161:JNP393162 JXA393161:JXL393162 KGW393161:KHH393162 KQS393161:KRD393162 LAO393161:LAZ393162 LKK393161:LKV393162 LUG393161:LUR393162 MEC393161:MEN393162 MNY393161:MOJ393162 MXU393161:MYF393162 NHQ393161:NIB393162 NRM393161:NRX393162 OBI393161:OBT393162 OLE393161:OLP393162 OVA393161:OVL393162 PEW393161:PFH393162 POS393161:PPD393162 PYO393161:PYZ393162 QIK393161:QIV393162 QSG393161:QSR393162 RCC393161:RCN393162 RLY393161:RMJ393162 RVU393161:RWF393162 SFQ393161:SGB393162 SPM393161:SPX393162 SZI393161:SZT393162 TJE393161:TJP393162 TTA393161:TTL393162 UCW393161:UDH393162 UMS393161:UND393162 UWO393161:UWZ393162 VGK393161:VGV393162 VQG393161:VQR393162 WAC393161:WAN393162 WJY393161:WKJ393162 WTU393161:WUF393162 HI458697:HT458698 RE458697:RP458698 ABA458697:ABL458698 AKW458697:ALH458698 AUS458697:AVD458698 BEO458697:BEZ458698 BOK458697:BOV458698 BYG458697:BYR458698 CIC458697:CIN458698 CRY458697:CSJ458698 DBU458697:DCF458698 DLQ458697:DMB458698 DVM458697:DVX458698 EFI458697:EFT458698 EPE458697:EPP458698 EZA458697:EZL458698 FIW458697:FJH458698 FSS458697:FTD458698 GCO458697:GCZ458698 GMK458697:GMV458698 GWG458697:GWR458698 HGC458697:HGN458698 HPY458697:HQJ458698 HZU458697:IAF458698 IJQ458697:IKB458698 ITM458697:ITX458698 JDI458697:JDT458698 JNE458697:JNP458698 JXA458697:JXL458698 KGW458697:KHH458698 KQS458697:KRD458698 LAO458697:LAZ458698 LKK458697:LKV458698 LUG458697:LUR458698 MEC458697:MEN458698 MNY458697:MOJ458698 MXU458697:MYF458698 NHQ458697:NIB458698 NRM458697:NRX458698 OBI458697:OBT458698 OLE458697:OLP458698 OVA458697:OVL458698 PEW458697:PFH458698 POS458697:PPD458698 PYO458697:PYZ458698 QIK458697:QIV458698 QSG458697:QSR458698 RCC458697:RCN458698 RLY458697:RMJ458698 RVU458697:RWF458698 SFQ458697:SGB458698 SPM458697:SPX458698 SZI458697:SZT458698 TJE458697:TJP458698 TTA458697:TTL458698 UCW458697:UDH458698 UMS458697:UND458698 UWO458697:UWZ458698 VGK458697:VGV458698 VQG458697:VQR458698 WAC458697:WAN458698 WJY458697:WKJ458698 WTU458697:WUF458698 HI524233:HT524234 RE524233:RP524234 ABA524233:ABL524234 AKW524233:ALH524234 AUS524233:AVD524234 BEO524233:BEZ524234 BOK524233:BOV524234 BYG524233:BYR524234 CIC524233:CIN524234 CRY524233:CSJ524234 DBU524233:DCF524234 DLQ524233:DMB524234 DVM524233:DVX524234 EFI524233:EFT524234 EPE524233:EPP524234 EZA524233:EZL524234 FIW524233:FJH524234 FSS524233:FTD524234 GCO524233:GCZ524234 GMK524233:GMV524234 GWG524233:GWR524234 HGC524233:HGN524234 HPY524233:HQJ524234 HZU524233:IAF524234 IJQ524233:IKB524234 ITM524233:ITX524234 JDI524233:JDT524234 JNE524233:JNP524234 JXA524233:JXL524234 KGW524233:KHH524234 KQS524233:KRD524234 LAO524233:LAZ524234 LKK524233:LKV524234 LUG524233:LUR524234 MEC524233:MEN524234 MNY524233:MOJ524234 MXU524233:MYF524234 NHQ524233:NIB524234 NRM524233:NRX524234 OBI524233:OBT524234 OLE524233:OLP524234 OVA524233:OVL524234 PEW524233:PFH524234 POS524233:PPD524234 PYO524233:PYZ524234 QIK524233:QIV524234 QSG524233:QSR524234 RCC524233:RCN524234 RLY524233:RMJ524234 RVU524233:RWF524234 SFQ524233:SGB524234 SPM524233:SPX524234 SZI524233:SZT524234 TJE524233:TJP524234 TTA524233:TTL524234 UCW524233:UDH524234 UMS524233:UND524234 UWO524233:UWZ524234 VGK524233:VGV524234 VQG524233:VQR524234 WAC524233:WAN524234 WJY524233:WKJ524234 WTU524233:WUF524234 HI589769:HT589770 RE589769:RP589770 ABA589769:ABL589770 AKW589769:ALH589770 AUS589769:AVD589770 BEO589769:BEZ589770 BOK589769:BOV589770 BYG589769:BYR589770 CIC589769:CIN589770 CRY589769:CSJ589770 DBU589769:DCF589770 DLQ589769:DMB589770 DVM589769:DVX589770 EFI589769:EFT589770 EPE589769:EPP589770 EZA589769:EZL589770 FIW589769:FJH589770 FSS589769:FTD589770 GCO589769:GCZ589770 GMK589769:GMV589770 GWG589769:GWR589770 HGC589769:HGN589770 HPY589769:HQJ589770 HZU589769:IAF589770 IJQ589769:IKB589770 ITM589769:ITX589770 JDI589769:JDT589770 JNE589769:JNP589770 JXA589769:JXL589770 KGW589769:KHH589770 KQS589769:KRD589770 LAO589769:LAZ589770 LKK589769:LKV589770 LUG589769:LUR589770 MEC589769:MEN589770 MNY589769:MOJ589770 MXU589769:MYF589770 NHQ589769:NIB589770 NRM589769:NRX589770 OBI589769:OBT589770 OLE589769:OLP589770 OVA589769:OVL589770 PEW589769:PFH589770 POS589769:PPD589770 PYO589769:PYZ589770 QIK589769:QIV589770 QSG589769:QSR589770 RCC589769:RCN589770 RLY589769:RMJ589770 RVU589769:RWF589770 SFQ589769:SGB589770 SPM589769:SPX589770 SZI589769:SZT589770 TJE589769:TJP589770 TTA589769:TTL589770 UCW589769:UDH589770 UMS589769:UND589770 UWO589769:UWZ589770 VGK589769:VGV589770 VQG589769:VQR589770 WAC589769:WAN589770 WJY589769:WKJ589770 WTU589769:WUF589770 HI655305:HT655306 RE655305:RP655306 ABA655305:ABL655306 AKW655305:ALH655306 AUS655305:AVD655306 BEO655305:BEZ655306 BOK655305:BOV655306 BYG655305:BYR655306 CIC655305:CIN655306 CRY655305:CSJ655306 DBU655305:DCF655306 DLQ655305:DMB655306 DVM655305:DVX655306 EFI655305:EFT655306 EPE655305:EPP655306 EZA655305:EZL655306 FIW655305:FJH655306 FSS655305:FTD655306 GCO655305:GCZ655306 GMK655305:GMV655306 GWG655305:GWR655306 HGC655305:HGN655306 HPY655305:HQJ655306 HZU655305:IAF655306 IJQ655305:IKB655306 ITM655305:ITX655306 JDI655305:JDT655306 JNE655305:JNP655306 JXA655305:JXL655306 KGW655305:KHH655306 KQS655305:KRD655306 LAO655305:LAZ655306 LKK655305:LKV655306 LUG655305:LUR655306 MEC655305:MEN655306 MNY655305:MOJ655306 MXU655305:MYF655306 NHQ655305:NIB655306 NRM655305:NRX655306 OBI655305:OBT655306 OLE655305:OLP655306 OVA655305:OVL655306 PEW655305:PFH655306 POS655305:PPD655306 PYO655305:PYZ655306 QIK655305:QIV655306 QSG655305:QSR655306 RCC655305:RCN655306 RLY655305:RMJ655306 RVU655305:RWF655306 SFQ655305:SGB655306 SPM655305:SPX655306 SZI655305:SZT655306 TJE655305:TJP655306 TTA655305:TTL655306 UCW655305:UDH655306 UMS655305:UND655306 UWO655305:UWZ655306 VGK655305:VGV655306 VQG655305:VQR655306 WAC655305:WAN655306 WJY655305:WKJ655306 WTU655305:WUF655306 HI720841:HT720842 RE720841:RP720842 ABA720841:ABL720842 AKW720841:ALH720842 AUS720841:AVD720842 BEO720841:BEZ720842 BOK720841:BOV720842 BYG720841:BYR720842 CIC720841:CIN720842 CRY720841:CSJ720842 DBU720841:DCF720842 DLQ720841:DMB720842 DVM720841:DVX720842 EFI720841:EFT720842 EPE720841:EPP720842 EZA720841:EZL720842 FIW720841:FJH720842 FSS720841:FTD720842 GCO720841:GCZ720842 GMK720841:GMV720842 GWG720841:GWR720842 HGC720841:HGN720842 HPY720841:HQJ720842 HZU720841:IAF720842 IJQ720841:IKB720842 ITM720841:ITX720842 JDI720841:JDT720842 JNE720841:JNP720842 JXA720841:JXL720842 KGW720841:KHH720842 KQS720841:KRD720842 LAO720841:LAZ720842 LKK720841:LKV720842 LUG720841:LUR720842 MEC720841:MEN720842 MNY720841:MOJ720842 MXU720841:MYF720842 NHQ720841:NIB720842 NRM720841:NRX720842 OBI720841:OBT720842 OLE720841:OLP720842 OVA720841:OVL720842 PEW720841:PFH720842 POS720841:PPD720842 PYO720841:PYZ720842 QIK720841:QIV720842 QSG720841:QSR720842 RCC720841:RCN720842 RLY720841:RMJ720842 RVU720841:RWF720842 SFQ720841:SGB720842 SPM720841:SPX720842 SZI720841:SZT720842 TJE720841:TJP720842 TTA720841:TTL720842 UCW720841:UDH720842 UMS720841:UND720842 UWO720841:UWZ720842 VGK720841:VGV720842 VQG720841:VQR720842 WAC720841:WAN720842 WJY720841:WKJ720842 WTU720841:WUF720842 HI786377:HT786378 RE786377:RP786378 ABA786377:ABL786378 AKW786377:ALH786378 AUS786377:AVD786378 BEO786377:BEZ786378 BOK786377:BOV786378 BYG786377:BYR786378 CIC786377:CIN786378 CRY786377:CSJ786378 DBU786377:DCF786378 DLQ786377:DMB786378 DVM786377:DVX786378 EFI786377:EFT786378 EPE786377:EPP786378 EZA786377:EZL786378 FIW786377:FJH786378 FSS786377:FTD786378 GCO786377:GCZ786378 GMK786377:GMV786378 GWG786377:GWR786378 HGC786377:HGN786378 HPY786377:HQJ786378 HZU786377:IAF786378 IJQ786377:IKB786378 ITM786377:ITX786378 JDI786377:JDT786378 JNE786377:JNP786378 JXA786377:JXL786378 KGW786377:KHH786378 KQS786377:KRD786378 LAO786377:LAZ786378 LKK786377:LKV786378 LUG786377:LUR786378 MEC786377:MEN786378 MNY786377:MOJ786378 MXU786377:MYF786378 NHQ786377:NIB786378 NRM786377:NRX786378 OBI786377:OBT786378 OLE786377:OLP786378 OVA786377:OVL786378 PEW786377:PFH786378 POS786377:PPD786378 PYO786377:PYZ786378 QIK786377:QIV786378 QSG786377:QSR786378 RCC786377:RCN786378 RLY786377:RMJ786378 RVU786377:RWF786378 SFQ786377:SGB786378 SPM786377:SPX786378 SZI786377:SZT786378 TJE786377:TJP786378 TTA786377:TTL786378 UCW786377:UDH786378 UMS786377:UND786378 UWO786377:UWZ786378 VGK786377:VGV786378 VQG786377:VQR786378 WAC786377:WAN786378 WJY786377:WKJ786378 WTU786377:WUF786378 HI851913:HT851914 RE851913:RP851914 ABA851913:ABL851914 AKW851913:ALH851914 AUS851913:AVD851914 BEO851913:BEZ851914 BOK851913:BOV851914 BYG851913:BYR851914 CIC851913:CIN851914 CRY851913:CSJ851914 DBU851913:DCF851914 DLQ851913:DMB851914 DVM851913:DVX851914 EFI851913:EFT851914 EPE851913:EPP851914 EZA851913:EZL851914 FIW851913:FJH851914 FSS851913:FTD851914 GCO851913:GCZ851914 GMK851913:GMV851914 GWG851913:GWR851914 HGC851913:HGN851914 HPY851913:HQJ851914 HZU851913:IAF851914 IJQ851913:IKB851914 ITM851913:ITX851914 JDI851913:JDT851914 JNE851913:JNP851914 JXA851913:JXL851914 KGW851913:KHH851914 KQS851913:KRD851914 LAO851913:LAZ851914 LKK851913:LKV851914 LUG851913:LUR851914 MEC851913:MEN851914 MNY851913:MOJ851914 MXU851913:MYF851914 NHQ851913:NIB851914 NRM851913:NRX851914 OBI851913:OBT851914 OLE851913:OLP851914 OVA851913:OVL851914 PEW851913:PFH851914 POS851913:PPD851914 PYO851913:PYZ851914 QIK851913:QIV851914 QSG851913:QSR851914 RCC851913:RCN851914 RLY851913:RMJ851914 RVU851913:RWF851914 SFQ851913:SGB851914 SPM851913:SPX851914 SZI851913:SZT851914 TJE851913:TJP851914 TTA851913:TTL851914 UCW851913:UDH851914 UMS851913:UND851914 UWO851913:UWZ851914 VGK851913:VGV851914 VQG851913:VQR851914 WAC851913:WAN851914 WJY851913:WKJ851914 WTU851913:WUF851914 HI917449:HT917450 RE917449:RP917450 ABA917449:ABL917450 AKW917449:ALH917450 AUS917449:AVD917450 BEO917449:BEZ917450 BOK917449:BOV917450 BYG917449:BYR917450 CIC917449:CIN917450 CRY917449:CSJ917450 DBU917449:DCF917450 DLQ917449:DMB917450 DVM917449:DVX917450 EFI917449:EFT917450 EPE917449:EPP917450 EZA917449:EZL917450 FIW917449:FJH917450 FSS917449:FTD917450 GCO917449:GCZ917450 GMK917449:GMV917450 GWG917449:GWR917450 HGC917449:HGN917450 HPY917449:HQJ917450 HZU917449:IAF917450 IJQ917449:IKB917450 ITM917449:ITX917450 JDI917449:JDT917450 JNE917449:JNP917450 JXA917449:JXL917450 KGW917449:KHH917450 KQS917449:KRD917450 LAO917449:LAZ917450 LKK917449:LKV917450 LUG917449:LUR917450 MEC917449:MEN917450 MNY917449:MOJ917450 MXU917449:MYF917450 NHQ917449:NIB917450 NRM917449:NRX917450 OBI917449:OBT917450 OLE917449:OLP917450 OVA917449:OVL917450 PEW917449:PFH917450 POS917449:PPD917450 PYO917449:PYZ917450 QIK917449:QIV917450 QSG917449:QSR917450 RCC917449:RCN917450 RLY917449:RMJ917450 RVU917449:RWF917450 SFQ917449:SGB917450 SPM917449:SPX917450 SZI917449:SZT917450 TJE917449:TJP917450 TTA917449:TTL917450 UCW917449:UDH917450 UMS917449:UND917450 UWO917449:UWZ917450 VGK917449:VGV917450 VQG917449:VQR917450 WAC917449:WAN917450 WJY917449:WKJ917450 WTU917449:WUF917450 HI982985:HT982986 RE982985:RP982986 ABA982985:ABL982986 AKW982985:ALH982986 AUS982985:AVD982986 BEO982985:BEZ982986 BOK982985:BOV982986 BYG982985:BYR982986 CIC982985:CIN982986 CRY982985:CSJ982986 DBU982985:DCF982986 DLQ982985:DMB982986 DVM982985:DVX982986 EFI982985:EFT982986 EPE982985:EPP982986 EZA982985:EZL982986 FIW982985:FJH982986 FSS982985:FTD982986 GCO982985:GCZ982986 GMK982985:GMV982986 GWG982985:GWR982986 HGC982985:HGN982986 HPY982985:HQJ982986 HZU982985:IAF982986 IJQ982985:IKB982986 ITM982985:ITX982986 JDI982985:JDT982986 JNE982985:JNP982986 JXA982985:JXL982986 KGW982985:KHH982986 KQS982985:KRD982986 LAO982985:LAZ982986 LKK982985:LKV982986 LUG982985:LUR982986 MEC982985:MEN982986 MNY982985:MOJ982986 MXU982985:MYF982986 NHQ982985:NIB982986 NRM982985:NRX982986 OBI982985:OBT982986 OLE982985:OLP982986 OVA982985:OVL982986 PEW982985:PFH982986 POS982985:PPD982986 PYO982985:PYZ982986 QIK982985:QIV982986 QSG982985:QSR982986 RCC982985:RCN982986 RLY982985:RMJ982986 RVU982985:RWF982986 SFQ982985:SGB982986 SPM982985:SPX982986 SZI982985:SZT982986 TJE982985:TJP982986 TTA982985:TTL982986 UCW982985:UDH982986 UMS982985:UND982986 UWO982985:UWZ982986 VGK982985:VGV982986 VQG982985:VQR982986 WAC982985:WAN982986 WJY982985:WKJ982986 WTU982985:WUF982986 HV65476:IG65479 RR65476:SC65479 ABN65476:ABY65479 ALJ65476:ALU65479 AVF65476:AVQ65479 BFB65476:BFM65479 BOX65476:BPI65479 BYT65476:BZE65479 CIP65476:CJA65479 CSL65476:CSW65479 DCH65476:DCS65479 DMD65476:DMO65479 DVZ65476:DWK65479 EFV65476:EGG65479 EPR65476:EQC65479 EZN65476:EZY65479 FJJ65476:FJU65479 FTF65476:FTQ65479 GDB65476:GDM65479 GMX65476:GNI65479 GWT65476:GXE65479 HGP65476:HHA65479 HQL65476:HQW65479 IAH65476:IAS65479 IKD65476:IKO65479 ITZ65476:IUK65479 JDV65476:JEG65479 JNR65476:JOC65479 JXN65476:JXY65479 KHJ65476:KHU65479 KRF65476:KRQ65479 LBB65476:LBM65479 LKX65476:LLI65479 LUT65476:LVE65479 MEP65476:MFA65479 MOL65476:MOW65479 MYH65476:MYS65479 NID65476:NIO65479 NRZ65476:NSK65479 OBV65476:OCG65479 OLR65476:OMC65479 OVN65476:OVY65479 PFJ65476:PFU65479 PPF65476:PPQ65479 PZB65476:PZM65479 QIX65476:QJI65479 QST65476:QTE65479 RCP65476:RDA65479 RML65476:RMW65479 RWH65476:RWS65479 SGD65476:SGO65479 SPZ65476:SQK65479 SZV65476:TAG65479 TJR65476:TKC65479 TTN65476:TTY65479 UDJ65476:UDU65479 UNF65476:UNQ65479 UXB65476:UXM65479 VGX65476:VHI65479 VQT65476:VRE65479 WAP65476:WBA65479 WKL65476:WKW65479 WUH65476:WUS65479 HV131012:IG131015 RR131012:SC131015 ABN131012:ABY131015 ALJ131012:ALU131015 AVF131012:AVQ131015 BFB131012:BFM131015 BOX131012:BPI131015 BYT131012:BZE131015 CIP131012:CJA131015 CSL131012:CSW131015 DCH131012:DCS131015 DMD131012:DMO131015 DVZ131012:DWK131015 EFV131012:EGG131015 EPR131012:EQC131015 EZN131012:EZY131015 FJJ131012:FJU131015 FTF131012:FTQ131015 GDB131012:GDM131015 GMX131012:GNI131015 GWT131012:GXE131015 HGP131012:HHA131015 HQL131012:HQW131015 IAH131012:IAS131015 IKD131012:IKO131015 ITZ131012:IUK131015 JDV131012:JEG131015 JNR131012:JOC131015 JXN131012:JXY131015 KHJ131012:KHU131015 KRF131012:KRQ131015 LBB131012:LBM131015 LKX131012:LLI131015 LUT131012:LVE131015 MEP131012:MFA131015 MOL131012:MOW131015 MYH131012:MYS131015 NID131012:NIO131015 NRZ131012:NSK131015 OBV131012:OCG131015 OLR131012:OMC131015 OVN131012:OVY131015 PFJ131012:PFU131015 PPF131012:PPQ131015 PZB131012:PZM131015 QIX131012:QJI131015 QST131012:QTE131015 RCP131012:RDA131015 RML131012:RMW131015 RWH131012:RWS131015 SGD131012:SGO131015 SPZ131012:SQK131015 SZV131012:TAG131015 TJR131012:TKC131015 TTN131012:TTY131015 UDJ131012:UDU131015 UNF131012:UNQ131015 UXB131012:UXM131015 VGX131012:VHI131015 VQT131012:VRE131015 WAP131012:WBA131015 WKL131012:WKW131015 WUH131012:WUS131015 HV196548:IG196551 RR196548:SC196551 ABN196548:ABY196551 ALJ196548:ALU196551 AVF196548:AVQ196551 BFB196548:BFM196551 BOX196548:BPI196551 BYT196548:BZE196551 CIP196548:CJA196551 CSL196548:CSW196551 DCH196548:DCS196551 DMD196548:DMO196551 DVZ196548:DWK196551 EFV196548:EGG196551 EPR196548:EQC196551 EZN196548:EZY196551 FJJ196548:FJU196551 FTF196548:FTQ196551 GDB196548:GDM196551 GMX196548:GNI196551 GWT196548:GXE196551 HGP196548:HHA196551 HQL196548:HQW196551 IAH196548:IAS196551 IKD196548:IKO196551 ITZ196548:IUK196551 JDV196548:JEG196551 JNR196548:JOC196551 JXN196548:JXY196551 KHJ196548:KHU196551 KRF196548:KRQ196551 LBB196548:LBM196551 LKX196548:LLI196551 LUT196548:LVE196551 MEP196548:MFA196551 MOL196548:MOW196551 MYH196548:MYS196551 NID196548:NIO196551 NRZ196548:NSK196551 OBV196548:OCG196551 OLR196548:OMC196551 OVN196548:OVY196551 PFJ196548:PFU196551 PPF196548:PPQ196551 PZB196548:PZM196551 QIX196548:QJI196551 QST196548:QTE196551 RCP196548:RDA196551 RML196548:RMW196551 RWH196548:RWS196551 SGD196548:SGO196551 SPZ196548:SQK196551 SZV196548:TAG196551 TJR196548:TKC196551 TTN196548:TTY196551 UDJ196548:UDU196551 UNF196548:UNQ196551 UXB196548:UXM196551 VGX196548:VHI196551 VQT196548:VRE196551 WAP196548:WBA196551 WKL196548:WKW196551 WUH196548:WUS196551 HV262084:IG262087 RR262084:SC262087 ABN262084:ABY262087 ALJ262084:ALU262087 AVF262084:AVQ262087 BFB262084:BFM262087 BOX262084:BPI262087 BYT262084:BZE262087 CIP262084:CJA262087 CSL262084:CSW262087 DCH262084:DCS262087 DMD262084:DMO262087 DVZ262084:DWK262087 EFV262084:EGG262087 EPR262084:EQC262087 EZN262084:EZY262087 FJJ262084:FJU262087 FTF262084:FTQ262087 GDB262084:GDM262087 GMX262084:GNI262087 GWT262084:GXE262087 HGP262084:HHA262087 HQL262084:HQW262087 IAH262084:IAS262087 IKD262084:IKO262087 ITZ262084:IUK262087 JDV262084:JEG262087 JNR262084:JOC262087 JXN262084:JXY262087 KHJ262084:KHU262087 KRF262084:KRQ262087 LBB262084:LBM262087 LKX262084:LLI262087 LUT262084:LVE262087 MEP262084:MFA262087 MOL262084:MOW262087 MYH262084:MYS262087 NID262084:NIO262087 NRZ262084:NSK262087 OBV262084:OCG262087 OLR262084:OMC262087 OVN262084:OVY262087 PFJ262084:PFU262087 PPF262084:PPQ262087 PZB262084:PZM262087 QIX262084:QJI262087 QST262084:QTE262087 RCP262084:RDA262087 RML262084:RMW262087 RWH262084:RWS262087 SGD262084:SGO262087 SPZ262084:SQK262087 SZV262084:TAG262087 TJR262084:TKC262087 TTN262084:TTY262087 UDJ262084:UDU262087 UNF262084:UNQ262087 UXB262084:UXM262087 VGX262084:VHI262087 VQT262084:VRE262087 WAP262084:WBA262087 WKL262084:WKW262087 WUH262084:WUS262087 HV327620:IG327623 RR327620:SC327623 ABN327620:ABY327623 ALJ327620:ALU327623 AVF327620:AVQ327623 BFB327620:BFM327623 BOX327620:BPI327623 BYT327620:BZE327623 CIP327620:CJA327623 CSL327620:CSW327623 DCH327620:DCS327623 DMD327620:DMO327623 DVZ327620:DWK327623 EFV327620:EGG327623 EPR327620:EQC327623 EZN327620:EZY327623 FJJ327620:FJU327623 FTF327620:FTQ327623 GDB327620:GDM327623 GMX327620:GNI327623 GWT327620:GXE327623 HGP327620:HHA327623 HQL327620:HQW327623 IAH327620:IAS327623 IKD327620:IKO327623 ITZ327620:IUK327623 JDV327620:JEG327623 JNR327620:JOC327623 JXN327620:JXY327623 KHJ327620:KHU327623 KRF327620:KRQ327623 LBB327620:LBM327623 LKX327620:LLI327623 LUT327620:LVE327623 MEP327620:MFA327623 MOL327620:MOW327623 MYH327620:MYS327623 NID327620:NIO327623 NRZ327620:NSK327623 OBV327620:OCG327623 OLR327620:OMC327623 OVN327620:OVY327623 PFJ327620:PFU327623 PPF327620:PPQ327623 PZB327620:PZM327623 QIX327620:QJI327623 QST327620:QTE327623 RCP327620:RDA327623 RML327620:RMW327623 RWH327620:RWS327623 SGD327620:SGO327623 SPZ327620:SQK327623 SZV327620:TAG327623 TJR327620:TKC327623 TTN327620:TTY327623 UDJ327620:UDU327623 UNF327620:UNQ327623 UXB327620:UXM327623 VGX327620:VHI327623 VQT327620:VRE327623 WAP327620:WBA327623 WKL327620:WKW327623 WUH327620:WUS327623 HV393156:IG393159 RR393156:SC393159 ABN393156:ABY393159 ALJ393156:ALU393159 AVF393156:AVQ393159 BFB393156:BFM393159 BOX393156:BPI393159 BYT393156:BZE393159 CIP393156:CJA393159 CSL393156:CSW393159 DCH393156:DCS393159 DMD393156:DMO393159 DVZ393156:DWK393159 EFV393156:EGG393159 EPR393156:EQC393159 EZN393156:EZY393159 FJJ393156:FJU393159 FTF393156:FTQ393159 GDB393156:GDM393159 GMX393156:GNI393159 GWT393156:GXE393159 HGP393156:HHA393159 HQL393156:HQW393159 IAH393156:IAS393159 IKD393156:IKO393159 ITZ393156:IUK393159 JDV393156:JEG393159 JNR393156:JOC393159 JXN393156:JXY393159 KHJ393156:KHU393159 KRF393156:KRQ393159 LBB393156:LBM393159 LKX393156:LLI393159 LUT393156:LVE393159 MEP393156:MFA393159 MOL393156:MOW393159 MYH393156:MYS393159 NID393156:NIO393159 NRZ393156:NSK393159 OBV393156:OCG393159 OLR393156:OMC393159 OVN393156:OVY393159 PFJ393156:PFU393159 PPF393156:PPQ393159 PZB393156:PZM393159 QIX393156:QJI393159 QST393156:QTE393159 RCP393156:RDA393159 RML393156:RMW393159 RWH393156:RWS393159 SGD393156:SGO393159 SPZ393156:SQK393159 SZV393156:TAG393159 TJR393156:TKC393159 TTN393156:TTY393159 UDJ393156:UDU393159 UNF393156:UNQ393159 UXB393156:UXM393159 VGX393156:VHI393159 VQT393156:VRE393159 WAP393156:WBA393159 WKL393156:WKW393159 WUH393156:WUS393159 HV458692:IG458695 RR458692:SC458695 ABN458692:ABY458695 ALJ458692:ALU458695 AVF458692:AVQ458695 BFB458692:BFM458695 BOX458692:BPI458695 BYT458692:BZE458695 CIP458692:CJA458695 CSL458692:CSW458695 DCH458692:DCS458695 DMD458692:DMO458695 DVZ458692:DWK458695 EFV458692:EGG458695 EPR458692:EQC458695 EZN458692:EZY458695 FJJ458692:FJU458695 FTF458692:FTQ458695 GDB458692:GDM458695 GMX458692:GNI458695 GWT458692:GXE458695 HGP458692:HHA458695 HQL458692:HQW458695 IAH458692:IAS458695 IKD458692:IKO458695 ITZ458692:IUK458695 JDV458692:JEG458695 JNR458692:JOC458695 JXN458692:JXY458695 KHJ458692:KHU458695 KRF458692:KRQ458695 LBB458692:LBM458695 LKX458692:LLI458695 LUT458692:LVE458695 MEP458692:MFA458695 MOL458692:MOW458695 MYH458692:MYS458695 NID458692:NIO458695 NRZ458692:NSK458695 OBV458692:OCG458695 OLR458692:OMC458695 OVN458692:OVY458695 PFJ458692:PFU458695 PPF458692:PPQ458695 PZB458692:PZM458695 QIX458692:QJI458695 QST458692:QTE458695 RCP458692:RDA458695 RML458692:RMW458695 RWH458692:RWS458695 SGD458692:SGO458695 SPZ458692:SQK458695 SZV458692:TAG458695 TJR458692:TKC458695 TTN458692:TTY458695 UDJ458692:UDU458695 UNF458692:UNQ458695 UXB458692:UXM458695 VGX458692:VHI458695 VQT458692:VRE458695 WAP458692:WBA458695 WKL458692:WKW458695 WUH458692:WUS458695 HV524228:IG524231 RR524228:SC524231 ABN524228:ABY524231 ALJ524228:ALU524231 AVF524228:AVQ524231 BFB524228:BFM524231 BOX524228:BPI524231 BYT524228:BZE524231 CIP524228:CJA524231 CSL524228:CSW524231 DCH524228:DCS524231 DMD524228:DMO524231 DVZ524228:DWK524231 EFV524228:EGG524231 EPR524228:EQC524231 EZN524228:EZY524231 FJJ524228:FJU524231 FTF524228:FTQ524231 GDB524228:GDM524231 GMX524228:GNI524231 GWT524228:GXE524231 HGP524228:HHA524231 HQL524228:HQW524231 IAH524228:IAS524231 IKD524228:IKO524231 ITZ524228:IUK524231 JDV524228:JEG524231 JNR524228:JOC524231 JXN524228:JXY524231 KHJ524228:KHU524231 KRF524228:KRQ524231 LBB524228:LBM524231 LKX524228:LLI524231 LUT524228:LVE524231 MEP524228:MFA524231 MOL524228:MOW524231 MYH524228:MYS524231 NID524228:NIO524231 NRZ524228:NSK524231 OBV524228:OCG524231 OLR524228:OMC524231 OVN524228:OVY524231 PFJ524228:PFU524231 PPF524228:PPQ524231 PZB524228:PZM524231 QIX524228:QJI524231 QST524228:QTE524231 RCP524228:RDA524231 RML524228:RMW524231 RWH524228:RWS524231 SGD524228:SGO524231 SPZ524228:SQK524231 SZV524228:TAG524231 TJR524228:TKC524231 TTN524228:TTY524231 UDJ524228:UDU524231 UNF524228:UNQ524231 UXB524228:UXM524231 VGX524228:VHI524231 VQT524228:VRE524231 WAP524228:WBA524231 WKL524228:WKW524231 WUH524228:WUS524231 HV589764:IG589767 RR589764:SC589767 ABN589764:ABY589767 ALJ589764:ALU589767 AVF589764:AVQ589767 BFB589764:BFM589767 BOX589764:BPI589767 BYT589764:BZE589767 CIP589764:CJA589767 CSL589764:CSW589767 DCH589764:DCS589767 DMD589764:DMO589767 DVZ589764:DWK589767 EFV589764:EGG589767 EPR589764:EQC589767 EZN589764:EZY589767 FJJ589764:FJU589767 FTF589764:FTQ589767 GDB589764:GDM589767 GMX589764:GNI589767 GWT589764:GXE589767 HGP589764:HHA589767 HQL589764:HQW589767 IAH589764:IAS589767 IKD589764:IKO589767 ITZ589764:IUK589767 JDV589764:JEG589767 JNR589764:JOC589767 JXN589764:JXY589767 KHJ589764:KHU589767 KRF589764:KRQ589767 LBB589764:LBM589767 LKX589764:LLI589767 LUT589764:LVE589767 MEP589764:MFA589767 MOL589764:MOW589767 MYH589764:MYS589767 NID589764:NIO589767 NRZ589764:NSK589767 OBV589764:OCG589767 OLR589764:OMC589767 OVN589764:OVY589767 PFJ589764:PFU589767 PPF589764:PPQ589767 PZB589764:PZM589767 QIX589764:QJI589767 QST589764:QTE589767 RCP589764:RDA589767 RML589764:RMW589767 RWH589764:RWS589767 SGD589764:SGO589767 SPZ589764:SQK589767 SZV589764:TAG589767 TJR589764:TKC589767 TTN589764:TTY589767 UDJ589764:UDU589767 UNF589764:UNQ589767 UXB589764:UXM589767 VGX589764:VHI589767 VQT589764:VRE589767 WAP589764:WBA589767 WKL589764:WKW589767 WUH589764:WUS589767 HV655300:IG655303 RR655300:SC655303 ABN655300:ABY655303 ALJ655300:ALU655303 AVF655300:AVQ655303 BFB655300:BFM655303 BOX655300:BPI655303 BYT655300:BZE655303 CIP655300:CJA655303 CSL655300:CSW655303 DCH655300:DCS655303 DMD655300:DMO655303 DVZ655300:DWK655303 EFV655300:EGG655303 EPR655300:EQC655303 EZN655300:EZY655303 FJJ655300:FJU655303 FTF655300:FTQ655303 GDB655300:GDM655303 GMX655300:GNI655303 GWT655300:GXE655303 HGP655300:HHA655303 HQL655300:HQW655303 IAH655300:IAS655303 IKD655300:IKO655303 ITZ655300:IUK655303 JDV655300:JEG655303 JNR655300:JOC655303 JXN655300:JXY655303 KHJ655300:KHU655303 KRF655300:KRQ655303 LBB655300:LBM655303 LKX655300:LLI655303 LUT655300:LVE655303 MEP655300:MFA655303 MOL655300:MOW655303 MYH655300:MYS655303 NID655300:NIO655303 NRZ655300:NSK655303 OBV655300:OCG655303 OLR655300:OMC655303 OVN655300:OVY655303 PFJ655300:PFU655303 PPF655300:PPQ655303 PZB655300:PZM655303 QIX655300:QJI655303 QST655300:QTE655303 RCP655300:RDA655303 RML655300:RMW655303 RWH655300:RWS655303 SGD655300:SGO655303 SPZ655300:SQK655303 SZV655300:TAG655303 TJR655300:TKC655303 TTN655300:TTY655303 UDJ655300:UDU655303 UNF655300:UNQ655303 UXB655300:UXM655303 VGX655300:VHI655303 VQT655300:VRE655303 WAP655300:WBA655303 WKL655300:WKW655303 WUH655300:WUS655303 HV720836:IG720839 RR720836:SC720839 ABN720836:ABY720839 ALJ720836:ALU720839 AVF720836:AVQ720839 BFB720836:BFM720839 BOX720836:BPI720839 BYT720836:BZE720839 CIP720836:CJA720839 CSL720836:CSW720839 DCH720836:DCS720839 DMD720836:DMO720839 DVZ720836:DWK720839 EFV720836:EGG720839 EPR720836:EQC720839 EZN720836:EZY720839 FJJ720836:FJU720839 FTF720836:FTQ720839 GDB720836:GDM720839 GMX720836:GNI720839 GWT720836:GXE720839 HGP720836:HHA720839 HQL720836:HQW720839 IAH720836:IAS720839 IKD720836:IKO720839 ITZ720836:IUK720839 JDV720836:JEG720839 JNR720836:JOC720839 JXN720836:JXY720839 KHJ720836:KHU720839 KRF720836:KRQ720839 LBB720836:LBM720839 LKX720836:LLI720839 LUT720836:LVE720839 MEP720836:MFA720839 MOL720836:MOW720839 MYH720836:MYS720839 NID720836:NIO720839 NRZ720836:NSK720839 OBV720836:OCG720839 OLR720836:OMC720839 OVN720836:OVY720839 PFJ720836:PFU720839 PPF720836:PPQ720839 PZB720836:PZM720839 QIX720836:QJI720839 QST720836:QTE720839 RCP720836:RDA720839 RML720836:RMW720839 RWH720836:RWS720839 SGD720836:SGO720839 SPZ720836:SQK720839 SZV720836:TAG720839 TJR720836:TKC720839 TTN720836:TTY720839 UDJ720836:UDU720839 UNF720836:UNQ720839 UXB720836:UXM720839 VGX720836:VHI720839 VQT720836:VRE720839 WAP720836:WBA720839 WKL720836:WKW720839 WUH720836:WUS720839 HV786372:IG786375 RR786372:SC786375 ABN786372:ABY786375 ALJ786372:ALU786375 AVF786372:AVQ786375 BFB786372:BFM786375 BOX786372:BPI786375 BYT786372:BZE786375 CIP786372:CJA786375 CSL786372:CSW786375 DCH786372:DCS786375 DMD786372:DMO786375 DVZ786372:DWK786375 EFV786372:EGG786375 EPR786372:EQC786375 EZN786372:EZY786375 FJJ786372:FJU786375 FTF786372:FTQ786375 GDB786372:GDM786375 GMX786372:GNI786375 GWT786372:GXE786375 HGP786372:HHA786375 HQL786372:HQW786375 IAH786372:IAS786375 IKD786372:IKO786375 ITZ786372:IUK786375 JDV786372:JEG786375 JNR786372:JOC786375 JXN786372:JXY786375 KHJ786372:KHU786375 KRF786372:KRQ786375 LBB786372:LBM786375 LKX786372:LLI786375 LUT786372:LVE786375 MEP786372:MFA786375 MOL786372:MOW786375 MYH786372:MYS786375 NID786372:NIO786375 NRZ786372:NSK786375 OBV786372:OCG786375 OLR786372:OMC786375 OVN786372:OVY786375 PFJ786372:PFU786375 PPF786372:PPQ786375 PZB786372:PZM786375 QIX786372:QJI786375 QST786372:QTE786375 RCP786372:RDA786375 RML786372:RMW786375 RWH786372:RWS786375 SGD786372:SGO786375 SPZ786372:SQK786375 SZV786372:TAG786375 TJR786372:TKC786375 TTN786372:TTY786375 UDJ786372:UDU786375 UNF786372:UNQ786375 UXB786372:UXM786375 VGX786372:VHI786375 VQT786372:VRE786375 WAP786372:WBA786375 WKL786372:WKW786375 WUH786372:WUS786375 HV851908:IG851911 RR851908:SC851911 ABN851908:ABY851911 ALJ851908:ALU851911 AVF851908:AVQ851911 BFB851908:BFM851911 BOX851908:BPI851911 BYT851908:BZE851911 CIP851908:CJA851911 CSL851908:CSW851911 DCH851908:DCS851911 DMD851908:DMO851911 DVZ851908:DWK851911 EFV851908:EGG851911 EPR851908:EQC851911 EZN851908:EZY851911 FJJ851908:FJU851911 FTF851908:FTQ851911 GDB851908:GDM851911 GMX851908:GNI851911 GWT851908:GXE851911 HGP851908:HHA851911 HQL851908:HQW851911 IAH851908:IAS851911 IKD851908:IKO851911 ITZ851908:IUK851911 JDV851908:JEG851911 JNR851908:JOC851911 JXN851908:JXY851911 KHJ851908:KHU851911 KRF851908:KRQ851911 LBB851908:LBM851911 LKX851908:LLI851911 LUT851908:LVE851911 MEP851908:MFA851911 MOL851908:MOW851911 MYH851908:MYS851911 NID851908:NIO851911 NRZ851908:NSK851911 OBV851908:OCG851911 OLR851908:OMC851911 OVN851908:OVY851911 PFJ851908:PFU851911 PPF851908:PPQ851911 PZB851908:PZM851911 QIX851908:QJI851911 QST851908:QTE851911 RCP851908:RDA851911 RML851908:RMW851911 RWH851908:RWS851911 SGD851908:SGO851911 SPZ851908:SQK851911 SZV851908:TAG851911 TJR851908:TKC851911 TTN851908:TTY851911 UDJ851908:UDU851911 UNF851908:UNQ851911 UXB851908:UXM851911 VGX851908:VHI851911 VQT851908:VRE851911 WAP851908:WBA851911 WKL851908:WKW851911 WUH851908:WUS851911 HV917444:IG917447 RR917444:SC917447 ABN917444:ABY917447 ALJ917444:ALU917447 AVF917444:AVQ917447 BFB917444:BFM917447 BOX917444:BPI917447 BYT917444:BZE917447 CIP917444:CJA917447 CSL917444:CSW917447 DCH917444:DCS917447 DMD917444:DMO917447 DVZ917444:DWK917447 EFV917444:EGG917447 EPR917444:EQC917447 EZN917444:EZY917447 FJJ917444:FJU917447 FTF917444:FTQ917447 GDB917444:GDM917447 GMX917444:GNI917447 GWT917444:GXE917447 HGP917444:HHA917447 HQL917444:HQW917447 IAH917444:IAS917447 IKD917444:IKO917447 ITZ917444:IUK917447 JDV917444:JEG917447 JNR917444:JOC917447 JXN917444:JXY917447 KHJ917444:KHU917447 KRF917444:KRQ917447 LBB917444:LBM917447 LKX917444:LLI917447 LUT917444:LVE917447 MEP917444:MFA917447 MOL917444:MOW917447 MYH917444:MYS917447 NID917444:NIO917447 NRZ917444:NSK917447 OBV917444:OCG917447 OLR917444:OMC917447 OVN917444:OVY917447 PFJ917444:PFU917447 PPF917444:PPQ917447 PZB917444:PZM917447 QIX917444:QJI917447 QST917444:QTE917447 RCP917444:RDA917447 RML917444:RMW917447 RWH917444:RWS917447 SGD917444:SGO917447 SPZ917444:SQK917447 SZV917444:TAG917447 TJR917444:TKC917447 TTN917444:TTY917447 UDJ917444:UDU917447 UNF917444:UNQ917447 UXB917444:UXM917447 VGX917444:VHI917447 VQT917444:VRE917447 WAP917444:WBA917447 WKL917444:WKW917447 WUH917444:WUS917447 HV982980:IG982983 RR982980:SC982983 ABN982980:ABY982983 ALJ982980:ALU982983 AVF982980:AVQ982983 BFB982980:BFM982983 BOX982980:BPI982983 BYT982980:BZE982983 CIP982980:CJA982983 CSL982980:CSW982983 DCH982980:DCS982983 DMD982980:DMO982983 DVZ982980:DWK982983 EFV982980:EGG982983 EPR982980:EQC982983 EZN982980:EZY982983 FJJ982980:FJU982983 FTF982980:FTQ982983 GDB982980:GDM982983 GMX982980:GNI982983 GWT982980:GXE982983 HGP982980:HHA982983 HQL982980:HQW982983 IAH982980:IAS982983 IKD982980:IKO982983 ITZ982980:IUK982983 JDV982980:JEG982983 JNR982980:JOC982983 JXN982980:JXY982983 KHJ982980:KHU982983 KRF982980:KRQ982983 LBB982980:LBM982983 LKX982980:LLI982983 LUT982980:LVE982983 MEP982980:MFA982983 MOL982980:MOW982983 MYH982980:MYS982983 NID982980:NIO982983 NRZ982980:NSK982983 OBV982980:OCG982983 OLR982980:OMC982983 OVN982980:OVY982983 PFJ982980:PFU982983 PPF982980:PPQ982983 PZB982980:PZM982983 QIX982980:QJI982983 QST982980:QTE982983 RCP982980:RDA982983 RML982980:RMW982983 RWH982980:RWS982983 SGD982980:SGO982983 SPZ982980:SQK982983 SZV982980:TAG982983 TJR982980:TKC982983 TTN982980:TTY982983 UDJ982980:UDU982983 UNF982980:UNQ982983 UXB982980:UXM982983 VGX982980:VHI982983 VQT982980:VRE982983 WAP982980:WBA982983 WKL982980:WKW982983 WUH982980:WUS982983 IV65481:JG65482 SR65481:TC65482 ACN65481:ACY65482 AMJ65481:AMU65482 AWF65481:AWQ65482 BGB65481:BGM65482 BPX65481:BQI65482 BZT65481:CAE65482 CJP65481:CKA65482 CTL65481:CTW65482 DDH65481:DDS65482 DND65481:DNO65482 DWZ65481:DXK65482 EGV65481:EHG65482 EQR65481:ERC65482 FAN65481:FAY65482 FKJ65481:FKU65482 FUF65481:FUQ65482 GEB65481:GEM65482 GNX65481:GOI65482 GXT65481:GYE65482 HHP65481:HIA65482 HRL65481:HRW65482 IBH65481:IBS65482 ILD65481:ILO65482 IUZ65481:IVK65482 JEV65481:JFG65482 JOR65481:JPC65482 JYN65481:JYY65482 KIJ65481:KIU65482 KSF65481:KSQ65482 LCB65481:LCM65482 LLX65481:LMI65482 LVT65481:LWE65482 MFP65481:MGA65482 MPL65481:MPW65482 MZH65481:MZS65482 NJD65481:NJO65482 NSZ65481:NTK65482 OCV65481:ODG65482 OMR65481:ONC65482 OWN65481:OWY65482 PGJ65481:PGU65482 PQF65481:PQQ65482 QAB65481:QAM65482 QJX65481:QKI65482 QTT65481:QUE65482 RDP65481:REA65482 RNL65481:RNW65482 RXH65481:RXS65482 SHD65481:SHO65482 SQZ65481:SRK65482 TAV65481:TBG65482 TKR65481:TLC65482 TUN65481:TUY65482 UEJ65481:UEU65482 UOF65481:UOQ65482 UYB65481:UYM65482 VHX65481:VII65482 VRT65481:VSE65482 WBP65481:WCA65482 WLL65481:WLW65482 WVH65481:WVS65482 IV131017:JG131018 SR131017:TC131018 ACN131017:ACY131018 AMJ131017:AMU131018 AWF131017:AWQ131018 BGB131017:BGM131018 BPX131017:BQI131018 BZT131017:CAE131018 CJP131017:CKA131018 CTL131017:CTW131018 DDH131017:DDS131018 DND131017:DNO131018 DWZ131017:DXK131018 EGV131017:EHG131018 EQR131017:ERC131018 FAN131017:FAY131018 FKJ131017:FKU131018 FUF131017:FUQ131018 GEB131017:GEM131018 GNX131017:GOI131018 GXT131017:GYE131018 HHP131017:HIA131018 HRL131017:HRW131018 IBH131017:IBS131018 ILD131017:ILO131018 IUZ131017:IVK131018 JEV131017:JFG131018 JOR131017:JPC131018 JYN131017:JYY131018 KIJ131017:KIU131018 KSF131017:KSQ131018 LCB131017:LCM131018 LLX131017:LMI131018 LVT131017:LWE131018 MFP131017:MGA131018 MPL131017:MPW131018 MZH131017:MZS131018 NJD131017:NJO131018 NSZ131017:NTK131018 OCV131017:ODG131018 OMR131017:ONC131018 OWN131017:OWY131018 PGJ131017:PGU131018 PQF131017:PQQ131018 QAB131017:QAM131018 QJX131017:QKI131018 QTT131017:QUE131018 RDP131017:REA131018 RNL131017:RNW131018 RXH131017:RXS131018 SHD131017:SHO131018 SQZ131017:SRK131018 TAV131017:TBG131018 TKR131017:TLC131018 TUN131017:TUY131018 UEJ131017:UEU131018 UOF131017:UOQ131018 UYB131017:UYM131018 VHX131017:VII131018 VRT131017:VSE131018 WBP131017:WCA131018 WLL131017:WLW131018 WVH131017:WVS131018 IV196553:JG196554 SR196553:TC196554 ACN196553:ACY196554 AMJ196553:AMU196554 AWF196553:AWQ196554 BGB196553:BGM196554 BPX196553:BQI196554 BZT196553:CAE196554 CJP196553:CKA196554 CTL196553:CTW196554 DDH196553:DDS196554 DND196553:DNO196554 DWZ196553:DXK196554 EGV196553:EHG196554 EQR196553:ERC196554 FAN196553:FAY196554 FKJ196553:FKU196554 FUF196553:FUQ196554 GEB196553:GEM196554 GNX196553:GOI196554 GXT196553:GYE196554 HHP196553:HIA196554 HRL196553:HRW196554 IBH196553:IBS196554 ILD196553:ILO196554 IUZ196553:IVK196554 JEV196553:JFG196554 JOR196553:JPC196554 JYN196553:JYY196554 KIJ196553:KIU196554 KSF196553:KSQ196554 LCB196553:LCM196554 LLX196553:LMI196554 LVT196553:LWE196554 MFP196553:MGA196554 MPL196553:MPW196554 MZH196553:MZS196554 NJD196553:NJO196554 NSZ196553:NTK196554 OCV196553:ODG196554 OMR196553:ONC196554 OWN196553:OWY196554 PGJ196553:PGU196554 PQF196553:PQQ196554 QAB196553:QAM196554 QJX196553:QKI196554 QTT196553:QUE196554 RDP196553:REA196554 RNL196553:RNW196554 RXH196553:RXS196554 SHD196553:SHO196554 SQZ196553:SRK196554 TAV196553:TBG196554 TKR196553:TLC196554 TUN196553:TUY196554 UEJ196553:UEU196554 UOF196553:UOQ196554 UYB196553:UYM196554 VHX196553:VII196554 VRT196553:VSE196554 WBP196553:WCA196554 WLL196553:WLW196554 WVH196553:WVS196554 IV262089:JG262090 SR262089:TC262090 ACN262089:ACY262090 AMJ262089:AMU262090 AWF262089:AWQ262090 BGB262089:BGM262090 BPX262089:BQI262090 BZT262089:CAE262090 CJP262089:CKA262090 CTL262089:CTW262090 DDH262089:DDS262090 DND262089:DNO262090 DWZ262089:DXK262090 EGV262089:EHG262090 EQR262089:ERC262090 FAN262089:FAY262090 FKJ262089:FKU262090 FUF262089:FUQ262090 GEB262089:GEM262090 GNX262089:GOI262090 GXT262089:GYE262090 HHP262089:HIA262090 HRL262089:HRW262090 IBH262089:IBS262090 ILD262089:ILO262090 IUZ262089:IVK262090 JEV262089:JFG262090 JOR262089:JPC262090 JYN262089:JYY262090 KIJ262089:KIU262090 KSF262089:KSQ262090 LCB262089:LCM262090 LLX262089:LMI262090 LVT262089:LWE262090 MFP262089:MGA262090 MPL262089:MPW262090 MZH262089:MZS262090 NJD262089:NJO262090 NSZ262089:NTK262090 OCV262089:ODG262090 OMR262089:ONC262090 OWN262089:OWY262090 PGJ262089:PGU262090 PQF262089:PQQ262090 QAB262089:QAM262090 QJX262089:QKI262090 QTT262089:QUE262090 RDP262089:REA262090 RNL262089:RNW262090 RXH262089:RXS262090 SHD262089:SHO262090 SQZ262089:SRK262090 TAV262089:TBG262090 TKR262089:TLC262090 TUN262089:TUY262090 UEJ262089:UEU262090 UOF262089:UOQ262090 UYB262089:UYM262090 VHX262089:VII262090 VRT262089:VSE262090 WBP262089:WCA262090 WLL262089:WLW262090 WVH262089:WVS262090 IV327625:JG327626 SR327625:TC327626 ACN327625:ACY327626 AMJ327625:AMU327626 AWF327625:AWQ327626 BGB327625:BGM327626 BPX327625:BQI327626 BZT327625:CAE327626 CJP327625:CKA327626 CTL327625:CTW327626 DDH327625:DDS327626 DND327625:DNO327626 DWZ327625:DXK327626 EGV327625:EHG327626 EQR327625:ERC327626 FAN327625:FAY327626 FKJ327625:FKU327626 FUF327625:FUQ327626 GEB327625:GEM327626 GNX327625:GOI327626 GXT327625:GYE327626 HHP327625:HIA327626 HRL327625:HRW327626 IBH327625:IBS327626 ILD327625:ILO327626 IUZ327625:IVK327626 JEV327625:JFG327626 JOR327625:JPC327626 JYN327625:JYY327626 KIJ327625:KIU327626 KSF327625:KSQ327626 LCB327625:LCM327626 LLX327625:LMI327626 LVT327625:LWE327626 MFP327625:MGA327626 MPL327625:MPW327626 MZH327625:MZS327626 NJD327625:NJO327626 NSZ327625:NTK327626 OCV327625:ODG327626 OMR327625:ONC327626 OWN327625:OWY327626 PGJ327625:PGU327626 PQF327625:PQQ327626 QAB327625:QAM327626 QJX327625:QKI327626 QTT327625:QUE327626 RDP327625:REA327626 RNL327625:RNW327626 RXH327625:RXS327626 SHD327625:SHO327626 SQZ327625:SRK327626 TAV327625:TBG327626 TKR327625:TLC327626 TUN327625:TUY327626 UEJ327625:UEU327626 UOF327625:UOQ327626 UYB327625:UYM327626 VHX327625:VII327626 VRT327625:VSE327626 WBP327625:WCA327626 WLL327625:WLW327626 WVH327625:WVS327626 IV393161:JG393162 SR393161:TC393162 ACN393161:ACY393162 AMJ393161:AMU393162 AWF393161:AWQ393162 BGB393161:BGM393162 BPX393161:BQI393162 BZT393161:CAE393162 CJP393161:CKA393162 CTL393161:CTW393162 DDH393161:DDS393162 DND393161:DNO393162 DWZ393161:DXK393162 EGV393161:EHG393162 EQR393161:ERC393162 FAN393161:FAY393162 FKJ393161:FKU393162 FUF393161:FUQ393162 GEB393161:GEM393162 GNX393161:GOI393162 GXT393161:GYE393162 HHP393161:HIA393162 HRL393161:HRW393162 IBH393161:IBS393162 ILD393161:ILO393162 IUZ393161:IVK393162 JEV393161:JFG393162 JOR393161:JPC393162 JYN393161:JYY393162 KIJ393161:KIU393162 KSF393161:KSQ393162 LCB393161:LCM393162 LLX393161:LMI393162 LVT393161:LWE393162 MFP393161:MGA393162 MPL393161:MPW393162 MZH393161:MZS393162 NJD393161:NJO393162 NSZ393161:NTK393162 OCV393161:ODG393162 OMR393161:ONC393162 OWN393161:OWY393162 PGJ393161:PGU393162 PQF393161:PQQ393162 QAB393161:QAM393162 QJX393161:QKI393162 QTT393161:QUE393162 RDP393161:REA393162 RNL393161:RNW393162 RXH393161:RXS393162 SHD393161:SHO393162 SQZ393161:SRK393162 TAV393161:TBG393162 TKR393161:TLC393162 TUN393161:TUY393162 UEJ393161:UEU393162 UOF393161:UOQ393162 UYB393161:UYM393162 VHX393161:VII393162 VRT393161:VSE393162 WBP393161:WCA393162 WLL393161:WLW393162 WVH393161:WVS393162 IV458697:JG458698 SR458697:TC458698 ACN458697:ACY458698 AMJ458697:AMU458698 AWF458697:AWQ458698 BGB458697:BGM458698 BPX458697:BQI458698 BZT458697:CAE458698 CJP458697:CKA458698 CTL458697:CTW458698 DDH458697:DDS458698 DND458697:DNO458698 DWZ458697:DXK458698 EGV458697:EHG458698 EQR458697:ERC458698 FAN458697:FAY458698 FKJ458697:FKU458698 FUF458697:FUQ458698 GEB458697:GEM458698 GNX458697:GOI458698 GXT458697:GYE458698 HHP458697:HIA458698 HRL458697:HRW458698 IBH458697:IBS458698 ILD458697:ILO458698 IUZ458697:IVK458698 JEV458697:JFG458698 JOR458697:JPC458698 JYN458697:JYY458698 KIJ458697:KIU458698 KSF458697:KSQ458698 LCB458697:LCM458698 LLX458697:LMI458698 LVT458697:LWE458698 MFP458697:MGA458698 MPL458697:MPW458698 MZH458697:MZS458698 NJD458697:NJO458698 NSZ458697:NTK458698 OCV458697:ODG458698 OMR458697:ONC458698 OWN458697:OWY458698 PGJ458697:PGU458698 PQF458697:PQQ458698 QAB458697:QAM458698 QJX458697:QKI458698 QTT458697:QUE458698 RDP458697:REA458698 RNL458697:RNW458698 RXH458697:RXS458698 SHD458697:SHO458698 SQZ458697:SRK458698 TAV458697:TBG458698 TKR458697:TLC458698 TUN458697:TUY458698 UEJ458697:UEU458698 UOF458697:UOQ458698 UYB458697:UYM458698 VHX458697:VII458698 VRT458697:VSE458698 WBP458697:WCA458698 WLL458697:WLW458698 WVH458697:WVS458698 IV524233:JG524234 SR524233:TC524234 ACN524233:ACY524234 AMJ524233:AMU524234 AWF524233:AWQ524234 BGB524233:BGM524234 BPX524233:BQI524234 BZT524233:CAE524234 CJP524233:CKA524234 CTL524233:CTW524234 DDH524233:DDS524234 DND524233:DNO524234 DWZ524233:DXK524234 EGV524233:EHG524234 EQR524233:ERC524234 FAN524233:FAY524234 FKJ524233:FKU524234 FUF524233:FUQ524234 GEB524233:GEM524234 GNX524233:GOI524234 GXT524233:GYE524234 HHP524233:HIA524234 HRL524233:HRW524234 IBH524233:IBS524234 ILD524233:ILO524234 IUZ524233:IVK524234 JEV524233:JFG524234 JOR524233:JPC524234 JYN524233:JYY524234 KIJ524233:KIU524234 KSF524233:KSQ524234 LCB524233:LCM524234 LLX524233:LMI524234 LVT524233:LWE524234 MFP524233:MGA524234 MPL524233:MPW524234 MZH524233:MZS524234 NJD524233:NJO524234 NSZ524233:NTK524234 OCV524233:ODG524234 OMR524233:ONC524234 OWN524233:OWY524234 PGJ524233:PGU524234 PQF524233:PQQ524234 QAB524233:QAM524234 QJX524233:QKI524234 QTT524233:QUE524234 RDP524233:REA524234 RNL524233:RNW524234 RXH524233:RXS524234 SHD524233:SHO524234 SQZ524233:SRK524234 TAV524233:TBG524234 TKR524233:TLC524234 TUN524233:TUY524234 UEJ524233:UEU524234 UOF524233:UOQ524234 UYB524233:UYM524234 VHX524233:VII524234 VRT524233:VSE524234 WBP524233:WCA524234 WLL524233:WLW524234 WVH524233:WVS524234 IV589769:JG589770 SR589769:TC589770 ACN589769:ACY589770 AMJ589769:AMU589770 AWF589769:AWQ589770 BGB589769:BGM589770 BPX589769:BQI589770 BZT589769:CAE589770 CJP589769:CKA589770 CTL589769:CTW589770 DDH589769:DDS589770 DND589769:DNO589770 DWZ589769:DXK589770 EGV589769:EHG589770 EQR589769:ERC589770 FAN589769:FAY589770 FKJ589769:FKU589770 FUF589769:FUQ589770 GEB589769:GEM589770 GNX589769:GOI589770 GXT589769:GYE589770 HHP589769:HIA589770 HRL589769:HRW589770 IBH589769:IBS589770 ILD589769:ILO589770 IUZ589769:IVK589770 JEV589769:JFG589770 JOR589769:JPC589770 JYN589769:JYY589770 KIJ589769:KIU589770 KSF589769:KSQ589770 LCB589769:LCM589770 LLX589769:LMI589770 LVT589769:LWE589770 MFP589769:MGA589770 MPL589769:MPW589770 MZH589769:MZS589770 NJD589769:NJO589770 NSZ589769:NTK589770 OCV589769:ODG589770 OMR589769:ONC589770 OWN589769:OWY589770 PGJ589769:PGU589770 PQF589769:PQQ589770 QAB589769:QAM589770 QJX589769:QKI589770 QTT589769:QUE589770 RDP589769:REA589770 RNL589769:RNW589770 RXH589769:RXS589770 SHD589769:SHO589770 SQZ589769:SRK589770 TAV589769:TBG589770 TKR589769:TLC589770 TUN589769:TUY589770 UEJ589769:UEU589770 UOF589769:UOQ589770 UYB589769:UYM589770 VHX589769:VII589770 VRT589769:VSE589770 WBP589769:WCA589770 WLL589769:WLW589770 WVH589769:WVS589770 IV655305:JG655306 SR655305:TC655306 ACN655305:ACY655306 AMJ655305:AMU655306 AWF655305:AWQ655306 BGB655305:BGM655306 BPX655305:BQI655306 BZT655305:CAE655306 CJP655305:CKA655306 CTL655305:CTW655306 DDH655305:DDS655306 DND655305:DNO655306 DWZ655305:DXK655306 EGV655305:EHG655306 EQR655305:ERC655306 FAN655305:FAY655306 FKJ655305:FKU655306 FUF655305:FUQ655306 GEB655305:GEM655306 GNX655305:GOI655306 GXT655305:GYE655306 HHP655305:HIA655306 HRL655305:HRW655306 IBH655305:IBS655306 ILD655305:ILO655306 IUZ655305:IVK655306 JEV655305:JFG655306 JOR655305:JPC655306 JYN655305:JYY655306 KIJ655305:KIU655306 KSF655305:KSQ655306 LCB655305:LCM655306 LLX655305:LMI655306 LVT655305:LWE655306 MFP655305:MGA655306 MPL655305:MPW655306 MZH655305:MZS655306 NJD655305:NJO655306 NSZ655305:NTK655306 OCV655305:ODG655306 OMR655305:ONC655306 OWN655305:OWY655306 PGJ655305:PGU655306 PQF655305:PQQ655306 QAB655305:QAM655306 QJX655305:QKI655306 QTT655305:QUE655306 RDP655305:REA655306 RNL655305:RNW655306 RXH655305:RXS655306 SHD655305:SHO655306 SQZ655305:SRK655306 TAV655305:TBG655306 TKR655305:TLC655306 TUN655305:TUY655306 UEJ655305:UEU655306 UOF655305:UOQ655306 UYB655305:UYM655306 VHX655305:VII655306 VRT655305:VSE655306 WBP655305:WCA655306 WLL655305:WLW655306 WVH655305:WVS655306 IV720841:JG720842 SR720841:TC720842 ACN720841:ACY720842 AMJ720841:AMU720842 AWF720841:AWQ720842 BGB720841:BGM720842 BPX720841:BQI720842 BZT720841:CAE720842 CJP720841:CKA720842 CTL720841:CTW720842 DDH720841:DDS720842 DND720841:DNO720842 DWZ720841:DXK720842 EGV720841:EHG720842 EQR720841:ERC720842 FAN720841:FAY720842 FKJ720841:FKU720842 FUF720841:FUQ720842 GEB720841:GEM720842 GNX720841:GOI720842 GXT720841:GYE720842 HHP720841:HIA720842 HRL720841:HRW720842 IBH720841:IBS720842 ILD720841:ILO720842 IUZ720841:IVK720842 JEV720841:JFG720842 JOR720841:JPC720842 JYN720841:JYY720842 KIJ720841:KIU720842 KSF720841:KSQ720842 LCB720841:LCM720842 LLX720841:LMI720842 LVT720841:LWE720842 MFP720841:MGA720842 MPL720841:MPW720842 MZH720841:MZS720842 NJD720841:NJO720842 NSZ720841:NTK720842 OCV720841:ODG720842 OMR720841:ONC720842 OWN720841:OWY720842 PGJ720841:PGU720842 PQF720841:PQQ720842 QAB720841:QAM720842 QJX720841:QKI720842 QTT720841:QUE720842 RDP720841:REA720842 RNL720841:RNW720842 RXH720841:RXS720842 SHD720841:SHO720842 SQZ720841:SRK720842 TAV720841:TBG720842 TKR720841:TLC720842 TUN720841:TUY720842 UEJ720841:UEU720842 UOF720841:UOQ720842 UYB720841:UYM720842 VHX720841:VII720842 VRT720841:VSE720842 WBP720841:WCA720842 WLL720841:WLW720842 WVH720841:WVS720842 IV786377:JG786378 SR786377:TC786378 ACN786377:ACY786378 AMJ786377:AMU786378 AWF786377:AWQ786378 BGB786377:BGM786378 BPX786377:BQI786378 BZT786377:CAE786378 CJP786377:CKA786378 CTL786377:CTW786378 DDH786377:DDS786378 DND786377:DNO786378 DWZ786377:DXK786378 EGV786377:EHG786378 EQR786377:ERC786378 FAN786377:FAY786378 FKJ786377:FKU786378 FUF786377:FUQ786378 GEB786377:GEM786378 GNX786377:GOI786378 GXT786377:GYE786378 HHP786377:HIA786378 HRL786377:HRW786378 IBH786377:IBS786378 ILD786377:ILO786378 IUZ786377:IVK786378 JEV786377:JFG786378 JOR786377:JPC786378 JYN786377:JYY786378 KIJ786377:KIU786378 KSF786377:KSQ786378 LCB786377:LCM786378 LLX786377:LMI786378 LVT786377:LWE786378 MFP786377:MGA786378 MPL786377:MPW786378 MZH786377:MZS786378 NJD786377:NJO786378 NSZ786377:NTK786378 OCV786377:ODG786378 OMR786377:ONC786378 OWN786377:OWY786378 PGJ786377:PGU786378 PQF786377:PQQ786378 QAB786377:QAM786378 QJX786377:QKI786378 QTT786377:QUE786378 RDP786377:REA786378 RNL786377:RNW786378 RXH786377:RXS786378 SHD786377:SHO786378 SQZ786377:SRK786378 TAV786377:TBG786378 TKR786377:TLC786378 TUN786377:TUY786378 UEJ786377:UEU786378 UOF786377:UOQ786378 UYB786377:UYM786378 VHX786377:VII786378 VRT786377:VSE786378 WBP786377:WCA786378 WLL786377:WLW786378 WVH786377:WVS786378 IV851913:JG851914 SR851913:TC851914 ACN851913:ACY851914 AMJ851913:AMU851914 AWF851913:AWQ851914 BGB851913:BGM851914 BPX851913:BQI851914 BZT851913:CAE851914 CJP851913:CKA851914 CTL851913:CTW851914 DDH851913:DDS851914 DND851913:DNO851914 DWZ851913:DXK851914 EGV851913:EHG851914 EQR851913:ERC851914 FAN851913:FAY851914 FKJ851913:FKU851914 FUF851913:FUQ851914 GEB851913:GEM851914 GNX851913:GOI851914 GXT851913:GYE851914 HHP851913:HIA851914 HRL851913:HRW851914 IBH851913:IBS851914 ILD851913:ILO851914 IUZ851913:IVK851914 JEV851913:JFG851914 JOR851913:JPC851914 JYN851913:JYY851914 KIJ851913:KIU851914 KSF851913:KSQ851914 LCB851913:LCM851914 LLX851913:LMI851914 LVT851913:LWE851914 MFP851913:MGA851914 MPL851913:MPW851914 MZH851913:MZS851914 NJD851913:NJO851914 NSZ851913:NTK851914 OCV851913:ODG851914 OMR851913:ONC851914 OWN851913:OWY851914 PGJ851913:PGU851914 PQF851913:PQQ851914 QAB851913:QAM851914 QJX851913:QKI851914 QTT851913:QUE851914 RDP851913:REA851914 RNL851913:RNW851914 RXH851913:RXS851914 SHD851913:SHO851914 SQZ851913:SRK851914 TAV851913:TBG851914 TKR851913:TLC851914 TUN851913:TUY851914 UEJ851913:UEU851914 UOF851913:UOQ851914 UYB851913:UYM851914 VHX851913:VII851914 VRT851913:VSE851914 WBP851913:WCA851914 WLL851913:WLW851914 WVH851913:WVS851914 IV917449:JG917450 SR917449:TC917450 ACN917449:ACY917450 AMJ917449:AMU917450 AWF917449:AWQ917450 BGB917449:BGM917450 BPX917449:BQI917450 BZT917449:CAE917450 CJP917449:CKA917450 CTL917449:CTW917450 DDH917449:DDS917450 DND917449:DNO917450 DWZ917449:DXK917450 EGV917449:EHG917450 EQR917449:ERC917450 FAN917449:FAY917450 FKJ917449:FKU917450 FUF917449:FUQ917450 GEB917449:GEM917450 GNX917449:GOI917450 GXT917449:GYE917450 HHP917449:HIA917450 HRL917449:HRW917450 IBH917449:IBS917450 ILD917449:ILO917450 IUZ917449:IVK917450 JEV917449:JFG917450 JOR917449:JPC917450 JYN917449:JYY917450 KIJ917449:KIU917450 KSF917449:KSQ917450 LCB917449:LCM917450 LLX917449:LMI917450 LVT917449:LWE917450 MFP917449:MGA917450 MPL917449:MPW917450 MZH917449:MZS917450 NJD917449:NJO917450 NSZ917449:NTK917450 OCV917449:ODG917450 OMR917449:ONC917450 OWN917449:OWY917450 PGJ917449:PGU917450 PQF917449:PQQ917450 QAB917449:QAM917450 QJX917449:QKI917450 QTT917449:QUE917450 RDP917449:REA917450 RNL917449:RNW917450 RXH917449:RXS917450 SHD917449:SHO917450 SQZ917449:SRK917450 TAV917449:TBG917450 TKR917449:TLC917450 TUN917449:TUY917450 UEJ917449:UEU917450 UOF917449:UOQ917450 UYB917449:UYM917450 VHX917449:VII917450 VRT917449:VSE917450 WBP917449:WCA917450 WLL917449:WLW917450 WVH917449:WVS917450 IV982985:JG982986 SR982985:TC982986 ACN982985:ACY982986 AMJ982985:AMU982986 AWF982985:AWQ982986 BGB982985:BGM982986 BPX982985:BQI982986 BZT982985:CAE982986 CJP982985:CKA982986 CTL982985:CTW982986 DDH982985:DDS982986 DND982985:DNO982986 DWZ982985:DXK982986 EGV982985:EHG982986 EQR982985:ERC982986 FAN982985:FAY982986 FKJ982985:FKU982986 FUF982985:FUQ982986 GEB982985:GEM982986 GNX982985:GOI982986 GXT982985:GYE982986 HHP982985:HIA982986 HRL982985:HRW982986 IBH982985:IBS982986 ILD982985:ILO982986 IUZ982985:IVK982986 JEV982985:JFG982986 JOR982985:JPC982986 JYN982985:JYY982986 KIJ982985:KIU982986 KSF982985:KSQ982986 LCB982985:LCM982986 LLX982985:LMI982986 LVT982985:LWE982986 MFP982985:MGA982986 MPL982985:MPW982986 MZH982985:MZS982986 NJD982985:NJO982986 NSZ982985:NTK982986 OCV982985:ODG982986 OMR982985:ONC982986 OWN982985:OWY982986 PGJ982985:PGU982986 PQF982985:PQQ982986 QAB982985:QAM982986 QJX982985:QKI982986 QTT982985:QUE982986 RDP982985:REA982986 RNL982985:RNW982986 RXH982985:RXS982986 SHD982985:SHO982986 SQZ982985:SRK982986 TAV982985:TBG982986 TKR982985:TLC982986 TUN982985:TUY982986 UEJ982985:UEU982986 UOF982985:UOQ982986 UYB982985:UYM982986 VHX982985:VII982986 VRT982985:VSE982986 WBP982985:WCA982986 WLL982985:WLW982986 WVH982985:WVS982986 IV65476:JG65479 SR65476:TC65479 ACN65476:ACY65479 AMJ65476:AMU65479 AWF65476:AWQ65479 BGB65476:BGM65479 BPX65476:BQI65479 BZT65476:CAE65479 CJP65476:CKA65479 CTL65476:CTW65479 DDH65476:DDS65479 DND65476:DNO65479 DWZ65476:DXK65479 EGV65476:EHG65479 EQR65476:ERC65479 FAN65476:FAY65479 FKJ65476:FKU65479 FUF65476:FUQ65479 GEB65476:GEM65479 GNX65476:GOI65479 GXT65476:GYE65479 HHP65476:HIA65479 HRL65476:HRW65479 IBH65476:IBS65479 ILD65476:ILO65479 IUZ65476:IVK65479 JEV65476:JFG65479 JOR65476:JPC65479 JYN65476:JYY65479 KIJ65476:KIU65479 KSF65476:KSQ65479 LCB65476:LCM65479 LLX65476:LMI65479 LVT65476:LWE65479 MFP65476:MGA65479 MPL65476:MPW65479 MZH65476:MZS65479 NJD65476:NJO65479 NSZ65476:NTK65479 OCV65476:ODG65479 OMR65476:ONC65479 OWN65476:OWY65479 PGJ65476:PGU65479 PQF65476:PQQ65479 QAB65476:QAM65479 QJX65476:QKI65479 QTT65476:QUE65479 RDP65476:REA65479 RNL65476:RNW65479 RXH65476:RXS65479 SHD65476:SHO65479 SQZ65476:SRK65479 TAV65476:TBG65479 TKR65476:TLC65479 TUN65476:TUY65479 UEJ65476:UEU65479 UOF65476:UOQ65479 UYB65476:UYM65479 VHX65476:VII65479 VRT65476:VSE65479 WBP65476:WCA65479 WLL65476:WLW65479 WVH65476:WVS65479 IV131012:JG131015 SR131012:TC131015 ACN131012:ACY131015 AMJ131012:AMU131015 AWF131012:AWQ131015 BGB131012:BGM131015 BPX131012:BQI131015 BZT131012:CAE131015 CJP131012:CKA131015 CTL131012:CTW131015 DDH131012:DDS131015 DND131012:DNO131015 DWZ131012:DXK131015 EGV131012:EHG131015 EQR131012:ERC131015 FAN131012:FAY131015 FKJ131012:FKU131015 FUF131012:FUQ131015 GEB131012:GEM131015 GNX131012:GOI131015 GXT131012:GYE131015 HHP131012:HIA131015 HRL131012:HRW131015 IBH131012:IBS131015 ILD131012:ILO131015 IUZ131012:IVK131015 JEV131012:JFG131015 JOR131012:JPC131015 JYN131012:JYY131015 KIJ131012:KIU131015 KSF131012:KSQ131015 LCB131012:LCM131015 LLX131012:LMI131015 LVT131012:LWE131015 MFP131012:MGA131015 MPL131012:MPW131015 MZH131012:MZS131015 NJD131012:NJO131015 NSZ131012:NTK131015 OCV131012:ODG131015 OMR131012:ONC131015 OWN131012:OWY131015 PGJ131012:PGU131015 PQF131012:PQQ131015 QAB131012:QAM131015 QJX131012:QKI131015 QTT131012:QUE131015 RDP131012:REA131015 RNL131012:RNW131015 RXH131012:RXS131015 SHD131012:SHO131015 SQZ131012:SRK131015 TAV131012:TBG131015 TKR131012:TLC131015 TUN131012:TUY131015 UEJ131012:UEU131015 UOF131012:UOQ131015 UYB131012:UYM131015 VHX131012:VII131015 VRT131012:VSE131015 WBP131012:WCA131015 WLL131012:WLW131015 WVH131012:WVS131015 IV196548:JG196551 SR196548:TC196551 ACN196548:ACY196551 AMJ196548:AMU196551 AWF196548:AWQ196551 BGB196548:BGM196551 BPX196548:BQI196551 BZT196548:CAE196551 CJP196548:CKA196551 CTL196548:CTW196551 DDH196548:DDS196551 DND196548:DNO196551 DWZ196548:DXK196551 EGV196548:EHG196551 EQR196548:ERC196551 FAN196548:FAY196551 FKJ196548:FKU196551 FUF196548:FUQ196551 GEB196548:GEM196551 GNX196548:GOI196551 GXT196548:GYE196551 HHP196548:HIA196551 HRL196548:HRW196551 IBH196548:IBS196551 ILD196548:ILO196551 IUZ196548:IVK196551 JEV196548:JFG196551 JOR196548:JPC196551 JYN196548:JYY196551 KIJ196548:KIU196551 KSF196548:KSQ196551 LCB196548:LCM196551 LLX196548:LMI196551 LVT196548:LWE196551 MFP196548:MGA196551 MPL196548:MPW196551 MZH196548:MZS196551 NJD196548:NJO196551 NSZ196548:NTK196551 OCV196548:ODG196551 OMR196548:ONC196551 OWN196548:OWY196551 PGJ196548:PGU196551 PQF196548:PQQ196551 QAB196548:QAM196551 QJX196548:QKI196551 QTT196548:QUE196551 RDP196548:REA196551 RNL196548:RNW196551 RXH196548:RXS196551 SHD196548:SHO196551 SQZ196548:SRK196551 TAV196548:TBG196551 TKR196548:TLC196551 TUN196548:TUY196551 UEJ196548:UEU196551 UOF196548:UOQ196551 UYB196548:UYM196551 VHX196548:VII196551 VRT196548:VSE196551 WBP196548:WCA196551 WLL196548:WLW196551 WVH196548:WVS196551 IV262084:JG262087 SR262084:TC262087 ACN262084:ACY262087 AMJ262084:AMU262087 AWF262084:AWQ262087 BGB262084:BGM262087 BPX262084:BQI262087 BZT262084:CAE262087 CJP262084:CKA262087 CTL262084:CTW262087 DDH262084:DDS262087 DND262084:DNO262087 DWZ262084:DXK262087 EGV262084:EHG262087 EQR262084:ERC262087 FAN262084:FAY262087 FKJ262084:FKU262087 FUF262084:FUQ262087 GEB262084:GEM262087 GNX262084:GOI262087 GXT262084:GYE262087 HHP262084:HIA262087 HRL262084:HRW262087 IBH262084:IBS262087 ILD262084:ILO262087 IUZ262084:IVK262087 JEV262084:JFG262087 JOR262084:JPC262087 JYN262084:JYY262087 KIJ262084:KIU262087 KSF262084:KSQ262087 LCB262084:LCM262087 LLX262084:LMI262087 LVT262084:LWE262087 MFP262084:MGA262087 MPL262084:MPW262087 MZH262084:MZS262087 NJD262084:NJO262087 NSZ262084:NTK262087 OCV262084:ODG262087 OMR262084:ONC262087 OWN262084:OWY262087 PGJ262084:PGU262087 PQF262084:PQQ262087 QAB262084:QAM262087 QJX262084:QKI262087 QTT262084:QUE262087 RDP262084:REA262087 RNL262084:RNW262087 RXH262084:RXS262087 SHD262084:SHO262087 SQZ262084:SRK262087 TAV262084:TBG262087 TKR262084:TLC262087 TUN262084:TUY262087 UEJ262084:UEU262087 UOF262084:UOQ262087 UYB262084:UYM262087 VHX262084:VII262087 VRT262084:VSE262087 WBP262084:WCA262087 WLL262084:WLW262087 WVH262084:WVS262087 IV327620:JG327623 SR327620:TC327623 ACN327620:ACY327623 AMJ327620:AMU327623 AWF327620:AWQ327623 BGB327620:BGM327623 BPX327620:BQI327623 BZT327620:CAE327623 CJP327620:CKA327623 CTL327620:CTW327623 DDH327620:DDS327623 DND327620:DNO327623 DWZ327620:DXK327623 EGV327620:EHG327623 EQR327620:ERC327623 FAN327620:FAY327623 FKJ327620:FKU327623 FUF327620:FUQ327623 GEB327620:GEM327623 GNX327620:GOI327623 GXT327620:GYE327623 HHP327620:HIA327623 HRL327620:HRW327623 IBH327620:IBS327623 ILD327620:ILO327623 IUZ327620:IVK327623 JEV327620:JFG327623 JOR327620:JPC327623 JYN327620:JYY327623 KIJ327620:KIU327623 KSF327620:KSQ327623 LCB327620:LCM327623 LLX327620:LMI327623 LVT327620:LWE327623 MFP327620:MGA327623 MPL327620:MPW327623 MZH327620:MZS327623 NJD327620:NJO327623 NSZ327620:NTK327623 OCV327620:ODG327623 OMR327620:ONC327623 OWN327620:OWY327623 PGJ327620:PGU327623 PQF327620:PQQ327623 QAB327620:QAM327623 QJX327620:QKI327623 QTT327620:QUE327623 RDP327620:REA327623 RNL327620:RNW327623 RXH327620:RXS327623 SHD327620:SHO327623 SQZ327620:SRK327623 TAV327620:TBG327623 TKR327620:TLC327623 TUN327620:TUY327623 UEJ327620:UEU327623 UOF327620:UOQ327623 UYB327620:UYM327623 VHX327620:VII327623 VRT327620:VSE327623 WBP327620:WCA327623 WLL327620:WLW327623 WVH327620:WVS327623 IV393156:JG393159 SR393156:TC393159 ACN393156:ACY393159 AMJ393156:AMU393159 AWF393156:AWQ393159 BGB393156:BGM393159 BPX393156:BQI393159 BZT393156:CAE393159 CJP393156:CKA393159 CTL393156:CTW393159 DDH393156:DDS393159 DND393156:DNO393159 DWZ393156:DXK393159 EGV393156:EHG393159 EQR393156:ERC393159 FAN393156:FAY393159 FKJ393156:FKU393159 FUF393156:FUQ393159 GEB393156:GEM393159 GNX393156:GOI393159 GXT393156:GYE393159 HHP393156:HIA393159 HRL393156:HRW393159 IBH393156:IBS393159 ILD393156:ILO393159 IUZ393156:IVK393159 JEV393156:JFG393159 JOR393156:JPC393159 JYN393156:JYY393159 KIJ393156:KIU393159 KSF393156:KSQ393159 LCB393156:LCM393159 LLX393156:LMI393159 LVT393156:LWE393159 MFP393156:MGA393159 MPL393156:MPW393159 MZH393156:MZS393159 NJD393156:NJO393159 NSZ393156:NTK393159 OCV393156:ODG393159 OMR393156:ONC393159 OWN393156:OWY393159 PGJ393156:PGU393159 PQF393156:PQQ393159 QAB393156:QAM393159 QJX393156:QKI393159 QTT393156:QUE393159 RDP393156:REA393159 RNL393156:RNW393159 RXH393156:RXS393159 SHD393156:SHO393159 SQZ393156:SRK393159 TAV393156:TBG393159 TKR393156:TLC393159 TUN393156:TUY393159 UEJ393156:UEU393159 UOF393156:UOQ393159 UYB393156:UYM393159 VHX393156:VII393159 VRT393156:VSE393159 WBP393156:WCA393159 WLL393156:WLW393159 WVH393156:WVS393159 IV458692:JG458695 SR458692:TC458695 ACN458692:ACY458695 AMJ458692:AMU458695 AWF458692:AWQ458695 BGB458692:BGM458695 BPX458692:BQI458695 BZT458692:CAE458695 CJP458692:CKA458695 CTL458692:CTW458695 DDH458692:DDS458695 DND458692:DNO458695 DWZ458692:DXK458695 EGV458692:EHG458695 EQR458692:ERC458695 FAN458692:FAY458695 FKJ458692:FKU458695 FUF458692:FUQ458695 GEB458692:GEM458695 GNX458692:GOI458695 GXT458692:GYE458695 HHP458692:HIA458695 HRL458692:HRW458695 IBH458692:IBS458695 ILD458692:ILO458695 IUZ458692:IVK458695 JEV458692:JFG458695 JOR458692:JPC458695 JYN458692:JYY458695 KIJ458692:KIU458695 KSF458692:KSQ458695 LCB458692:LCM458695 LLX458692:LMI458695 LVT458692:LWE458695 MFP458692:MGA458695 MPL458692:MPW458695 MZH458692:MZS458695 NJD458692:NJO458695 NSZ458692:NTK458695 OCV458692:ODG458695 OMR458692:ONC458695 OWN458692:OWY458695 PGJ458692:PGU458695 PQF458692:PQQ458695 QAB458692:QAM458695 QJX458692:QKI458695 QTT458692:QUE458695 RDP458692:REA458695 RNL458692:RNW458695 RXH458692:RXS458695 SHD458692:SHO458695 SQZ458692:SRK458695 TAV458692:TBG458695 TKR458692:TLC458695 TUN458692:TUY458695 UEJ458692:UEU458695 UOF458692:UOQ458695 UYB458692:UYM458695 VHX458692:VII458695 VRT458692:VSE458695 WBP458692:WCA458695 WLL458692:WLW458695 WVH458692:WVS458695 IV524228:JG524231 SR524228:TC524231 ACN524228:ACY524231 AMJ524228:AMU524231 AWF524228:AWQ524231 BGB524228:BGM524231 BPX524228:BQI524231 BZT524228:CAE524231 CJP524228:CKA524231 CTL524228:CTW524231 DDH524228:DDS524231 DND524228:DNO524231 DWZ524228:DXK524231 EGV524228:EHG524231 EQR524228:ERC524231 FAN524228:FAY524231 FKJ524228:FKU524231 FUF524228:FUQ524231 GEB524228:GEM524231 GNX524228:GOI524231 GXT524228:GYE524231 HHP524228:HIA524231 HRL524228:HRW524231 IBH524228:IBS524231 ILD524228:ILO524231 IUZ524228:IVK524231 JEV524228:JFG524231 JOR524228:JPC524231 JYN524228:JYY524231 KIJ524228:KIU524231 KSF524228:KSQ524231 LCB524228:LCM524231 LLX524228:LMI524231 LVT524228:LWE524231 MFP524228:MGA524231 MPL524228:MPW524231 MZH524228:MZS524231 NJD524228:NJO524231 NSZ524228:NTK524231 OCV524228:ODG524231 OMR524228:ONC524231 OWN524228:OWY524231 PGJ524228:PGU524231 PQF524228:PQQ524231 QAB524228:QAM524231 QJX524228:QKI524231 QTT524228:QUE524231 RDP524228:REA524231 RNL524228:RNW524231 RXH524228:RXS524231 SHD524228:SHO524231 SQZ524228:SRK524231 TAV524228:TBG524231 TKR524228:TLC524231 TUN524228:TUY524231 UEJ524228:UEU524231 UOF524228:UOQ524231 UYB524228:UYM524231 VHX524228:VII524231 VRT524228:VSE524231 WBP524228:WCA524231 WLL524228:WLW524231 WVH524228:WVS524231 IV589764:JG589767 SR589764:TC589767 ACN589764:ACY589767 AMJ589764:AMU589767 AWF589764:AWQ589767 BGB589764:BGM589767 BPX589764:BQI589767 BZT589764:CAE589767 CJP589764:CKA589767 CTL589764:CTW589767 DDH589764:DDS589767 DND589764:DNO589767 DWZ589764:DXK589767 EGV589764:EHG589767 EQR589764:ERC589767 FAN589764:FAY589767 FKJ589764:FKU589767 FUF589764:FUQ589767 GEB589764:GEM589767 GNX589764:GOI589767 GXT589764:GYE589767 HHP589764:HIA589767 HRL589764:HRW589767 IBH589764:IBS589767 ILD589764:ILO589767 IUZ589764:IVK589767 JEV589764:JFG589767 JOR589764:JPC589767 JYN589764:JYY589767 KIJ589764:KIU589767 KSF589764:KSQ589767 LCB589764:LCM589767 LLX589764:LMI589767 LVT589764:LWE589767 MFP589764:MGA589767 MPL589764:MPW589767 MZH589764:MZS589767 NJD589764:NJO589767 NSZ589764:NTK589767 OCV589764:ODG589767 OMR589764:ONC589767 OWN589764:OWY589767 PGJ589764:PGU589767 PQF589764:PQQ589767 QAB589764:QAM589767 QJX589764:QKI589767 QTT589764:QUE589767 RDP589764:REA589767 RNL589764:RNW589767 RXH589764:RXS589767 SHD589764:SHO589767 SQZ589764:SRK589767 TAV589764:TBG589767 TKR589764:TLC589767 TUN589764:TUY589767 UEJ589764:UEU589767 UOF589764:UOQ589767 UYB589764:UYM589767 VHX589764:VII589767 VRT589764:VSE589767 WBP589764:WCA589767 WLL589764:WLW589767 WVH589764:WVS589767 IV655300:JG655303 SR655300:TC655303 ACN655300:ACY655303 AMJ655300:AMU655303 AWF655300:AWQ655303 BGB655300:BGM655303 BPX655300:BQI655303 BZT655300:CAE655303 CJP655300:CKA655303 CTL655300:CTW655303 DDH655300:DDS655303 DND655300:DNO655303 DWZ655300:DXK655303 EGV655300:EHG655303 EQR655300:ERC655303 FAN655300:FAY655303 FKJ655300:FKU655303 FUF655300:FUQ655303 GEB655300:GEM655303 GNX655300:GOI655303 GXT655300:GYE655303 HHP655300:HIA655303 HRL655300:HRW655303 IBH655300:IBS655303 ILD655300:ILO655303 IUZ655300:IVK655303 JEV655300:JFG655303 JOR655300:JPC655303 JYN655300:JYY655303 KIJ655300:KIU655303 KSF655300:KSQ655303 LCB655300:LCM655303 LLX655300:LMI655303 LVT655300:LWE655303 MFP655300:MGA655303 MPL655300:MPW655303 MZH655300:MZS655303 NJD655300:NJO655303 NSZ655300:NTK655303 OCV655300:ODG655303 OMR655300:ONC655303 OWN655300:OWY655303 PGJ655300:PGU655303 PQF655300:PQQ655303 QAB655300:QAM655303 QJX655300:QKI655303 QTT655300:QUE655303 RDP655300:REA655303 RNL655300:RNW655303 RXH655300:RXS655303 SHD655300:SHO655303 SQZ655300:SRK655303 TAV655300:TBG655303 TKR655300:TLC655303 TUN655300:TUY655303 UEJ655300:UEU655303 UOF655300:UOQ655303 UYB655300:UYM655303 VHX655300:VII655303 VRT655300:VSE655303 WBP655300:WCA655303 WLL655300:WLW655303 WVH655300:WVS655303 IV720836:JG720839 SR720836:TC720839 ACN720836:ACY720839 AMJ720836:AMU720839 AWF720836:AWQ720839 BGB720836:BGM720839 BPX720836:BQI720839 BZT720836:CAE720839 CJP720836:CKA720839 CTL720836:CTW720839 DDH720836:DDS720839 DND720836:DNO720839 DWZ720836:DXK720839 EGV720836:EHG720839 EQR720836:ERC720839 FAN720836:FAY720839 FKJ720836:FKU720839 FUF720836:FUQ720839 GEB720836:GEM720839 GNX720836:GOI720839 GXT720836:GYE720839 HHP720836:HIA720839 HRL720836:HRW720839 IBH720836:IBS720839 ILD720836:ILO720839 IUZ720836:IVK720839 JEV720836:JFG720839 JOR720836:JPC720839 JYN720836:JYY720839 KIJ720836:KIU720839 KSF720836:KSQ720839 LCB720836:LCM720839 LLX720836:LMI720839 LVT720836:LWE720839 MFP720836:MGA720839 MPL720836:MPW720839 MZH720836:MZS720839 NJD720836:NJO720839 NSZ720836:NTK720839 OCV720836:ODG720839 OMR720836:ONC720839 OWN720836:OWY720839 PGJ720836:PGU720839 PQF720836:PQQ720839 QAB720836:QAM720839 QJX720836:QKI720839 QTT720836:QUE720839 RDP720836:REA720839 RNL720836:RNW720839 RXH720836:RXS720839 SHD720836:SHO720839 SQZ720836:SRK720839 TAV720836:TBG720839 TKR720836:TLC720839 TUN720836:TUY720839 UEJ720836:UEU720839 UOF720836:UOQ720839 UYB720836:UYM720839 VHX720836:VII720839 VRT720836:VSE720839 WBP720836:WCA720839 WLL720836:WLW720839 WVH720836:WVS720839 IV786372:JG786375 SR786372:TC786375 ACN786372:ACY786375 AMJ786372:AMU786375 AWF786372:AWQ786375 BGB786372:BGM786375 BPX786372:BQI786375 BZT786372:CAE786375 CJP786372:CKA786375 CTL786372:CTW786375 DDH786372:DDS786375 DND786372:DNO786375 DWZ786372:DXK786375 EGV786372:EHG786375 EQR786372:ERC786375 FAN786372:FAY786375 FKJ786372:FKU786375 FUF786372:FUQ786375 GEB786372:GEM786375 GNX786372:GOI786375 GXT786372:GYE786375 HHP786372:HIA786375 HRL786372:HRW786375 IBH786372:IBS786375 ILD786372:ILO786375 IUZ786372:IVK786375 JEV786372:JFG786375 JOR786372:JPC786375 JYN786372:JYY786375 KIJ786372:KIU786375 KSF786372:KSQ786375 LCB786372:LCM786375 LLX786372:LMI786375 LVT786372:LWE786375 MFP786372:MGA786375 MPL786372:MPW786375 MZH786372:MZS786375 NJD786372:NJO786375 NSZ786372:NTK786375 OCV786372:ODG786375 OMR786372:ONC786375 OWN786372:OWY786375 PGJ786372:PGU786375 PQF786372:PQQ786375 QAB786372:QAM786375 QJX786372:QKI786375 QTT786372:QUE786375 RDP786372:REA786375 RNL786372:RNW786375 RXH786372:RXS786375 SHD786372:SHO786375 SQZ786372:SRK786375 TAV786372:TBG786375 TKR786372:TLC786375 TUN786372:TUY786375 UEJ786372:UEU786375 UOF786372:UOQ786375 UYB786372:UYM786375 VHX786372:VII786375 VRT786372:VSE786375 WBP786372:WCA786375 WLL786372:WLW786375 WVH786372:WVS786375 IV851908:JG851911 SR851908:TC851911 ACN851908:ACY851911 AMJ851908:AMU851911 AWF851908:AWQ851911 BGB851908:BGM851911 BPX851908:BQI851911 BZT851908:CAE851911 CJP851908:CKA851911 CTL851908:CTW851911 DDH851908:DDS851911 DND851908:DNO851911 DWZ851908:DXK851911 EGV851908:EHG851911 EQR851908:ERC851911 FAN851908:FAY851911 FKJ851908:FKU851911 FUF851908:FUQ851911 GEB851908:GEM851911 GNX851908:GOI851911 GXT851908:GYE851911 HHP851908:HIA851911 HRL851908:HRW851911 IBH851908:IBS851911 ILD851908:ILO851911 IUZ851908:IVK851911 JEV851908:JFG851911 JOR851908:JPC851911 JYN851908:JYY851911 KIJ851908:KIU851911 KSF851908:KSQ851911 LCB851908:LCM851911 LLX851908:LMI851911 LVT851908:LWE851911 MFP851908:MGA851911 MPL851908:MPW851911 MZH851908:MZS851911 NJD851908:NJO851911 NSZ851908:NTK851911 OCV851908:ODG851911 OMR851908:ONC851911 OWN851908:OWY851911 PGJ851908:PGU851911 PQF851908:PQQ851911 QAB851908:QAM851911 QJX851908:QKI851911 QTT851908:QUE851911 RDP851908:REA851911 RNL851908:RNW851911 RXH851908:RXS851911 SHD851908:SHO851911 SQZ851908:SRK851911 TAV851908:TBG851911 TKR851908:TLC851911 TUN851908:TUY851911 UEJ851908:UEU851911 UOF851908:UOQ851911 UYB851908:UYM851911 VHX851908:VII851911 VRT851908:VSE851911 WBP851908:WCA851911 WLL851908:WLW851911 WVH851908:WVS851911 IV917444:JG917447 SR917444:TC917447 ACN917444:ACY917447 AMJ917444:AMU917447 AWF917444:AWQ917447 BGB917444:BGM917447 BPX917444:BQI917447 BZT917444:CAE917447 CJP917444:CKA917447 CTL917444:CTW917447 DDH917444:DDS917447 DND917444:DNO917447 DWZ917444:DXK917447 EGV917444:EHG917447 EQR917444:ERC917447 FAN917444:FAY917447 FKJ917444:FKU917447 FUF917444:FUQ917447 GEB917444:GEM917447 GNX917444:GOI917447 GXT917444:GYE917447 HHP917444:HIA917447 HRL917444:HRW917447 IBH917444:IBS917447 ILD917444:ILO917447 IUZ917444:IVK917447 JEV917444:JFG917447 JOR917444:JPC917447 JYN917444:JYY917447 KIJ917444:KIU917447 KSF917444:KSQ917447 LCB917444:LCM917447 LLX917444:LMI917447 LVT917444:LWE917447 MFP917444:MGA917447 MPL917444:MPW917447 MZH917444:MZS917447 NJD917444:NJO917447 NSZ917444:NTK917447 OCV917444:ODG917447 OMR917444:ONC917447 OWN917444:OWY917447 PGJ917444:PGU917447 PQF917444:PQQ917447 QAB917444:QAM917447 QJX917444:QKI917447 QTT917444:QUE917447 RDP917444:REA917447 RNL917444:RNW917447 RXH917444:RXS917447 SHD917444:SHO917447 SQZ917444:SRK917447 TAV917444:TBG917447 TKR917444:TLC917447 TUN917444:TUY917447 UEJ917444:UEU917447 UOF917444:UOQ917447 UYB917444:UYM917447 VHX917444:VII917447 VRT917444:VSE917447 WBP917444:WCA917447 WLL917444:WLW917447 WVH917444:WVS917447 IV982980:JG982983 SR982980:TC982983 ACN982980:ACY982983 AMJ982980:AMU982983 AWF982980:AWQ982983 BGB982980:BGM982983 BPX982980:BQI982983 BZT982980:CAE982983 CJP982980:CKA982983 CTL982980:CTW982983 DDH982980:DDS982983 DND982980:DNO982983 DWZ982980:DXK982983 EGV982980:EHG982983 EQR982980:ERC982983 FAN982980:FAY982983 FKJ982980:FKU982983 FUF982980:FUQ982983 GEB982980:GEM982983 GNX982980:GOI982983 GXT982980:GYE982983 HHP982980:HIA982983 HRL982980:HRW982983 IBH982980:IBS982983 ILD982980:ILO982983 IUZ982980:IVK982983 JEV982980:JFG982983 JOR982980:JPC982983 JYN982980:JYY982983 KIJ982980:KIU982983 KSF982980:KSQ982983 LCB982980:LCM982983 LLX982980:LMI982983 LVT982980:LWE982983 MFP982980:MGA982983 MPL982980:MPW982983 MZH982980:MZS982983 NJD982980:NJO982983 NSZ982980:NTK982983 OCV982980:ODG982983 OMR982980:ONC982983 OWN982980:OWY982983 PGJ982980:PGU982983 PQF982980:PQQ982983 QAB982980:QAM982983 QJX982980:QKI982983 QTT982980:QUE982983 RDP982980:REA982983 RNL982980:RNW982983 RXH982980:RXS982983 SHD982980:SHO982983 SQZ982980:SRK982983 TAV982980:TBG982983 TKR982980:TLC982983 TUN982980:TUY982983 UEJ982980:UEU982983 UOF982980:UOQ982983 UYB982980:UYM982983 VHX982980:VII982983 VRT982980:VSE982983 WBP982980:WCA982983 WLL982980:WLW982983 WVH982980:WVS982983 II65481:IT65482 SE65481:SP65482 ACA65481:ACL65482 ALW65481:AMH65482 AVS65481:AWD65482 BFO65481:BFZ65482 BPK65481:BPV65482 BZG65481:BZR65482 CJC65481:CJN65482 CSY65481:CTJ65482 DCU65481:DDF65482 DMQ65481:DNB65482 DWM65481:DWX65482 EGI65481:EGT65482 EQE65481:EQP65482 FAA65481:FAL65482 FJW65481:FKH65482 FTS65481:FUD65482 GDO65481:GDZ65482 GNK65481:GNV65482 GXG65481:GXR65482 HHC65481:HHN65482 HQY65481:HRJ65482 IAU65481:IBF65482 IKQ65481:ILB65482 IUM65481:IUX65482 JEI65481:JET65482 JOE65481:JOP65482 JYA65481:JYL65482 KHW65481:KIH65482 KRS65481:KSD65482 LBO65481:LBZ65482 LLK65481:LLV65482 LVG65481:LVR65482 MFC65481:MFN65482 MOY65481:MPJ65482 MYU65481:MZF65482 NIQ65481:NJB65482 NSM65481:NSX65482 OCI65481:OCT65482 OME65481:OMP65482 OWA65481:OWL65482 PFW65481:PGH65482 PPS65481:PQD65482 PZO65481:PZZ65482 QJK65481:QJV65482 QTG65481:QTR65482 RDC65481:RDN65482 RMY65481:RNJ65482 RWU65481:RXF65482 SGQ65481:SHB65482 SQM65481:SQX65482 TAI65481:TAT65482 TKE65481:TKP65482 TUA65481:TUL65482 UDW65481:UEH65482 UNS65481:UOD65482 UXO65481:UXZ65482 VHK65481:VHV65482 VRG65481:VRR65482 WBC65481:WBN65482 WKY65481:WLJ65482 WUU65481:WVF65482 II131017:IT131018 SE131017:SP131018 ACA131017:ACL131018 ALW131017:AMH131018 AVS131017:AWD131018 BFO131017:BFZ131018 BPK131017:BPV131018 BZG131017:BZR131018 CJC131017:CJN131018 CSY131017:CTJ131018 DCU131017:DDF131018 DMQ131017:DNB131018 DWM131017:DWX131018 EGI131017:EGT131018 EQE131017:EQP131018 FAA131017:FAL131018 FJW131017:FKH131018 FTS131017:FUD131018 GDO131017:GDZ131018 GNK131017:GNV131018 GXG131017:GXR131018 HHC131017:HHN131018 HQY131017:HRJ131018 IAU131017:IBF131018 IKQ131017:ILB131018 IUM131017:IUX131018 JEI131017:JET131018 JOE131017:JOP131018 JYA131017:JYL131018 KHW131017:KIH131018 KRS131017:KSD131018 LBO131017:LBZ131018 LLK131017:LLV131018 LVG131017:LVR131018 MFC131017:MFN131018 MOY131017:MPJ131018 MYU131017:MZF131018 NIQ131017:NJB131018 NSM131017:NSX131018 OCI131017:OCT131018 OME131017:OMP131018 OWA131017:OWL131018 PFW131017:PGH131018 PPS131017:PQD131018 PZO131017:PZZ131018 QJK131017:QJV131018 QTG131017:QTR131018 RDC131017:RDN131018 RMY131017:RNJ131018 RWU131017:RXF131018 SGQ131017:SHB131018 SQM131017:SQX131018 TAI131017:TAT131018 TKE131017:TKP131018 TUA131017:TUL131018 UDW131017:UEH131018 UNS131017:UOD131018 UXO131017:UXZ131018 VHK131017:VHV131018 VRG131017:VRR131018 WBC131017:WBN131018 WKY131017:WLJ131018 WUU131017:WVF131018 II196553:IT196554 SE196553:SP196554 ACA196553:ACL196554 ALW196553:AMH196554 AVS196553:AWD196554 BFO196553:BFZ196554 BPK196553:BPV196554 BZG196553:BZR196554 CJC196553:CJN196554 CSY196553:CTJ196554 DCU196553:DDF196554 DMQ196553:DNB196554 DWM196553:DWX196554 EGI196553:EGT196554 EQE196553:EQP196554 FAA196553:FAL196554 FJW196553:FKH196554 FTS196553:FUD196554 GDO196553:GDZ196554 GNK196553:GNV196554 GXG196553:GXR196554 HHC196553:HHN196554 HQY196553:HRJ196554 IAU196553:IBF196554 IKQ196553:ILB196554 IUM196553:IUX196554 JEI196553:JET196554 JOE196553:JOP196554 JYA196553:JYL196554 KHW196553:KIH196554 KRS196553:KSD196554 LBO196553:LBZ196554 LLK196553:LLV196554 LVG196553:LVR196554 MFC196553:MFN196554 MOY196553:MPJ196554 MYU196553:MZF196554 NIQ196553:NJB196554 NSM196553:NSX196554 OCI196553:OCT196554 OME196553:OMP196554 OWA196553:OWL196554 PFW196553:PGH196554 PPS196553:PQD196554 PZO196553:PZZ196554 QJK196553:QJV196554 QTG196553:QTR196554 RDC196553:RDN196554 RMY196553:RNJ196554 RWU196553:RXF196554 SGQ196553:SHB196554 SQM196553:SQX196554 TAI196553:TAT196554 TKE196553:TKP196554 TUA196553:TUL196554 UDW196553:UEH196554 UNS196553:UOD196554 UXO196553:UXZ196554 VHK196553:VHV196554 VRG196553:VRR196554 WBC196553:WBN196554 WKY196553:WLJ196554 WUU196553:WVF196554 II262089:IT262090 SE262089:SP262090 ACA262089:ACL262090 ALW262089:AMH262090 AVS262089:AWD262090 BFO262089:BFZ262090 BPK262089:BPV262090 BZG262089:BZR262090 CJC262089:CJN262090 CSY262089:CTJ262090 DCU262089:DDF262090 DMQ262089:DNB262090 DWM262089:DWX262090 EGI262089:EGT262090 EQE262089:EQP262090 FAA262089:FAL262090 FJW262089:FKH262090 FTS262089:FUD262090 GDO262089:GDZ262090 GNK262089:GNV262090 GXG262089:GXR262090 HHC262089:HHN262090 HQY262089:HRJ262090 IAU262089:IBF262090 IKQ262089:ILB262090 IUM262089:IUX262090 JEI262089:JET262090 JOE262089:JOP262090 JYA262089:JYL262090 KHW262089:KIH262090 KRS262089:KSD262090 LBO262089:LBZ262090 LLK262089:LLV262090 LVG262089:LVR262090 MFC262089:MFN262090 MOY262089:MPJ262090 MYU262089:MZF262090 NIQ262089:NJB262090 NSM262089:NSX262090 OCI262089:OCT262090 OME262089:OMP262090 OWA262089:OWL262090 PFW262089:PGH262090 PPS262089:PQD262090 PZO262089:PZZ262090 QJK262089:QJV262090 QTG262089:QTR262090 RDC262089:RDN262090 RMY262089:RNJ262090 RWU262089:RXF262090 SGQ262089:SHB262090 SQM262089:SQX262090 TAI262089:TAT262090 TKE262089:TKP262090 TUA262089:TUL262090 UDW262089:UEH262090 UNS262089:UOD262090 UXO262089:UXZ262090 VHK262089:VHV262090 VRG262089:VRR262090 WBC262089:WBN262090 WKY262089:WLJ262090 WUU262089:WVF262090 II327625:IT327626 SE327625:SP327626 ACA327625:ACL327626 ALW327625:AMH327626 AVS327625:AWD327626 BFO327625:BFZ327626 BPK327625:BPV327626 BZG327625:BZR327626 CJC327625:CJN327626 CSY327625:CTJ327626 DCU327625:DDF327626 DMQ327625:DNB327626 DWM327625:DWX327626 EGI327625:EGT327626 EQE327625:EQP327626 FAA327625:FAL327626 FJW327625:FKH327626 FTS327625:FUD327626 GDO327625:GDZ327626 GNK327625:GNV327626 GXG327625:GXR327626 HHC327625:HHN327626 HQY327625:HRJ327626 IAU327625:IBF327626 IKQ327625:ILB327626 IUM327625:IUX327626 JEI327625:JET327626 JOE327625:JOP327626 JYA327625:JYL327626 KHW327625:KIH327626 KRS327625:KSD327626 LBO327625:LBZ327626 LLK327625:LLV327626 LVG327625:LVR327626 MFC327625:MFN327626 MOY327625:MPJ327626 MYU327625:MZF327626 NIQ327625:NJB327626 NSM327625:NSX327626 OCI327625:OCT327626 OME327625:OMP327626 OWA327625:OWL327626 PFW327625:PGH327626 PPS327625:PQD327626 PZO327625:PZZ327626 QJK327625:QJV327626 QTG327625:QTR327626 RDC327625:RDN327626 RMY327625:RNJ327626 RWU327625:RXF327626 SGQ327625:SHB327626 SQM327625:SQX327626 TAI327625:TAT327626 TKE327625:TKP327626 TUA327625:TUL327626 UDW327625:UEH327626 UNS327625:UOD327626 UXO327625:UXZ327626 VHK327625:VHV327626 VRG327625:VRR327626 WBC327625:WBN327626 WKY327625:WLJ327626 WUU327625:WVF327626 II393161:IT393162 SE393161:SP393162 ACA393161:ACL393162 ALW393161:AMH393162 AVS393161:AWD393162 BFO393161:BFZ393162 BPK393161:BPV393162 BZG393161:BZR393162 CJC393161:CJN393162 CSY393161:CTJ393162 DCU393161:DDF393162 DMQ393161:DNB393162 DWM393161:DWX393162 EGI393161:EGT393162 EQE393161:EQP393162 FAA393161:FAL393162 FJW393161:FKH393162 FTS393161:FUD393162 GDO393161:GDZ393162 GNK393161:GNV393162 GXG393161:GXR393162 HHC393161:HHN393162 HQY393161:HRJ393162 IAU393161:IBF393162 IKQ393161:ILB393162 IUM393161:IUX393162 JEI393161:JET393162 JOE393161:JOP393162 JYA393161:JYL393162 KHW393161:KIH393162 KRS393161:KSD393162 LBO393161:LBZ393162 LLK393161:LLV393162 LVG393161:LVR393162 MFC393161:MFN393162 MOY393161:MPJ393162 MYU393161:MZF393162 NIQ393161:NJB393162 NSM393161:NSX393162 OCI393161:OCT393162 OME393161:OMP393162 OWA393161:OWL393162 PFW393161:PGH393162 PPS393161:PQD393162 PZO393161:PZZ393162 QJK393161:QJV393162 QTG393161:QTR393162 RDC393161:RDN393162 RMY393161:RNJ393162 RWU393161:RXF393162 SGQ393161:SHB393162 SQM393161:SQX393162 TAI393161:TAT393162 TKE393161:TKP393162 TUA393161:TUL393162 UDW393161:UEH393162 UNS393161:UOD393162 UXO393161:UXZ393162 VHK393161:VHV393162 VRG393161:VRR393162 WBC393161:WBN393162 WKY393161:WLJ393162 WUU393161:WVF393162 II458697:IT458698 SE458697:SP458698 ACA458697:ACL458698 ALW458697:AMH458698 AVS458697:AWD458698 BFO458697:BFZ458698 BPK458697:BPV458698 BZG458697:BZR458698 CJC458697:CJN458698 CSY458697:CTJ458698 DCU458697:DDF458698 DMQ458697:DNB458698 DWM458697:DWX458698 EGI458697:EGT458698 EQE458697:EQP458698 FAA458697:FAL458698 FJW458697:FKH458698 FTS458697:FUD458698 GDO458697:GDZ458698 GNK458697:GNV458698 GXG458697:GXR458698 HHC458697:HHN458698 HQY458697:HRJ458698 IAU458697:IBF458698 IKQ458697:ILB458698 IUM458697:IUX458698 JEI458697:JET458698 JOE458697:JOP458698 JYA458697:JYL458698 KHW458697:KIH458698 KRS458697:KSD458698 LBO458697:LBZ458698 LLK458697:LLV458698 LVG458697:LVR458698 MFC458697:MFN458698 MOY458697:MPJ458698 MYU458697:MZF458698 NIQ458697:NJB458698 NSM458697:NSX458698 OCI458697:OCT458698 OME458697:OMP458698 OWA458697:OWL458698 PFW458697:PGH458698 PPS458697:PQD458698 PZO458697:PZZ458698 QJK458697:QJV458698 QTG458697:QTR458698 RDC458697:RDN458698 RMY458697:RNJ458698 RWU458697:RXF458698 SGQ458697:SHB458698 SQM458697:SQX458698 TAI458697:TAT458698 TKE458697:TKP458698 TUA458697:TUL458698 UDW458697:UEH458698 UNS458697:UOD458698 UXO458697:UXZ458698 VHK458697:VHV458698 VRG458697:VRR458698 WBC458697:WBN458698 WKY458697:WLJ458698 WUU458697:WVF458698 II524233:IT524234 SE524233:SP524234 ACA524233:ACL524234 ALW524233:AMH524234 AVS524233:AWD524234 BFO524233:BFZ524234 BPK524233:BPV524234 BZG524233:BZR524234 CJC524233:CJN524234 CSY524233:CTJ524234 DCU524233:DDF524234 DMQ524233:DNB524234 DWM524233:DWX524234 EGI524233:EGT524234 EQE524233:EQP524234 FAA524233:FAL524234 FJW524233:FKH524234 FTS524233:FUD524234 GDO524233:GDZ524234 GNK524233:GNV524234 GXG524233:GXR524234 HHC524233:HHN524234 HQY524233:HRJ524234 IAU524233:IBF524234 IKQ524233:ILB524234 IUM524233:IUX524234 JEI524233:JET524234 JOE524233:JOP524234 JYA524233:JYL524234 KHW524233:KIH524234 KRS524233:KSD524234 LBO524233:LBZ524234 LLK524233:LLV524234 LVG524233:LVR524234 MFC524233:MFN524234 MOY524233:MPJ524234 MYU524233:MZF524234 NIQ524233:NJB524234 NSM524233:NSX524234 OCI524233:OCT524234 OME524233:OMP524234 OWA524233:OWL524234 PFW524233:PGH524234 PPS524233:PQD524234 PZO524233:PZZ524234 QJK524233:QJV524234 QTG524233:QTR524234 RDC524233:RDN524234 RMY524233:RNJ524234 RWU524233:RXF524234 SGQ524233:SHB524234 SQM524233:SQX524234 TAI524233:TAT524234 TKE524233:TKP524234 TUA524233:TUL524234 UDW524233:UEH524234 UNS524233:UOD524234 UXO524233:UXZ524234 VHK524233:VHV524234 VRG524233:VRR524234 WBC524233:WBN524234 WKY524233:WLJ524234 WUU524233:WVF524234 II589769:IT589770 SE589769:SP589770 ACA589769:ACL589770 ALW589769:AMH589770 AVS589769:AWD589770 BFO589769:BFZ589770 BPK589769:BPV589770 BZG589769:BZR589770 CJC589769:CJN589770 CSY589769:CTJ589770 DCU589769:DDF589770 DMQ589769:DNB589770 DWM589769:DWX589770 EGI589769:EGT589770 EQE589769:EQP589770 FAA589769:FAL589770 FJW589769:FKH589770 FTS589769:FUD589770 GDO589769:GDZ589770 GNK589769:GNV589770 GXG589769:GXR589770 HHC589769:HHN589770 HQY589769:HRJ589770 IAU589769:IBF589770 IKQ589769:ILB589770 IUM589769:IUX589770 JEI589769:JET589770 JOE589769:JOP589770 JYA589769:JYL589770 KHW589769:KIH589770 KRS589769:KSD589770 LBO589769:LBZ589770 LLK589769:LLV589770 LVG589769:LVR589770 MFC589769:MFN589770 MOY589769:MPJ589770 MYU589769:MZF589770 NIQ589769:NJB589770 NSM589769:NSX589770 OCI589769:OCT589770 OME589769:OMP589770 OWA589769:OWL589770 PFW589769:PGH589770 PPS589769:PQD589770 PZO589769:PZZ589770 QJK589769:QJV589770 QTG589769:QTR589770 RDC589769:RDN589770 RMY589769:RNJ589770 RWU589769:RXF589770 SGQ589769:SHB589770 SQM589769:SQX589770 TAI589769:TAT589770 TKE589769:TKP589770 TUA589769:TUL589770 UDW589769:UEH589770 UNS589769:UOD589770 UXO589769:UXZ589770 VHK589769:VHV589770 VRG589769:VRR589770 WBC589769:WBN589770 WKY589769:WLJ589770 WUU589769:WVF589770 II655305:IT655306 SE655305:SP655306 ACA655305:ACL655306 ALW655305:AMH655306 AVS655305:AWD655306 BFO655305:BFZ655306 BPK655305:BPV655306 BZG655305:BZR655306 CJC655305:CJN655306 CSY655305:CTJ655306 DCU655305:DDF655306 DMQ655305:DNB655306 DWM655305:DWX655306 EGI655305:EGT655306 EQE655305:EQP655306 FAA655305:FAL655306 FJW655305:FKH655306 FTS655305:FUD655306 GDO655305:GDZ655306 GNK655305:GNV655306 GXG655305:GXR655306 HHC655305:HHN655306 HQY655305:HRJ655306 IAU655305:IBF655306 IKQ655305:ILB655306 IUM655305:IUX655306 JEI655305:JET655306 JOE655305:JOP655306 JYA655305:JYL655306 KHW655305:KIH655306 KRS655305:KSD655306 LBO655305:LBZ655306 LLK655305:LLV655306 LVG655305:LVR655306 MFC655305:MFN655306 MOY655305:MPJ655306 MYU655305:MZF655306 NIQ655305:NJB655306 NSM655305:NSX655306 OCI655305:OCT655306 OME655305:OMP655306 OWA655305:OWL655306 PFW655305:PGH655306 PPS655305:PQD655306 PZO655305:PZZ655306 QJK655305:QJV655306 QTG655305:QTR655306 RDC655305:RDN655306 RMY655305:RNJ655306 RWU655305:RXF655306 SGQ655305:SHB655306 SQM655305:SQX655306 TAI655305:TAT655306 TKE655305:TKP655306 TUA655305:TUL655306 UDW655305:UEH655306 UNS655305:UOD655306 UXO655305:UXZ655306 VHK655305:VHV655306 VRG655305:VRR655306 WBC655305:WBN655306 WKY655305:WLJ655306 WUU655305:WVF655306 II720841:IT720842 SE720841:SP720842 ACA720841:ACL720842 ALW720841:AMH720842 AVS720841:AWD720842 BFO720841:BFZ720842 BPK720841:BPV720842 BZG720841:BZR720842 CJC720841:CJN720842 CSY720841:CTJ720842 DCU720841:DDF720842 DMQ720841:DNB720842 DWM720841:DWX720842 EGI720841:EGT720842 EQE720841:EQP720842 FAA720841:FAL720842 FJW720841:FKH720842 FTS720841:FUD720842 GDO720841:GDZ720842 GNK720841:GNV720842 GXG720841:GXR720842 HHC720841:HHN720842 HQY720841:HRJ720842 IAU720841:IBF720842 IKQ720841:ILB720842 IUM720841:IUX720842 JEI720841:JET720842 JOE720841:JOP720842 JYA720841:JYL720842 KHW720841:KIH720842 KRS720841:KSD720842 LBO720841:LBZ720842 LLK720841:LLV720842 LVG720841:LVR720842 MFC720841:MFN720842 MOY720841:MPJ720842 MYU720841:MZF720842 NIQ720841:NJB720842 NSM720841:NSX720842 OCI720841:OCT720842 OME720841:OMP720842 OWA720841:OWL720842 PFW720841:PGH720842 PPS720841:PQD720842 PZO720841:PZZ720842 QJK720841:QJV720842 QTG720841:QTR720842 RDC720841:RDN720842 RMY720841:RNJ720842 RWU720841:RXF720842 SGQ720841:SHB720842 SQM720841:SQX720842 TAI720841:TAT720842 TKE720841:TKP720842 TUA720841:TUL720842 UDW720841:UEH720842 UNS720841:UOD720842 UXO720841:UXZ720842 VHK720841:VHV720842 VRG720841:VRR720842 WBC720841:WBN720842 WKY720841:WLJ720842 WUU720841:WVF720842 II786377:IT786378 SE786377:SP786378 ACA786377:ACL786378 ALW786377:AMH786378 AVS786377:AWD786378 BFO786377:BFZ786378 BPK786377:BPV786378 BZG786377:BZR786378 CJC786377:CJN786378 CSY786377:CTJ786378 DCU786377:DDF786378 DMQ786377:DNB786378 DWM786377:DWX786378 EGI786377:EGT786378 EQE786377:EQP786378 FAA786377:FAL786378 FJW786377:FKH786378 FTS786377:FUD786378 GDO786377:GDZ786378 GNK786377:GNV786378 GXG786377:GXR786378 HHC786377:HHN786378 HQY786377:HRJ786378 IAU786377:IBF786378 IKQ786377:ILB786378 IUM786377:IUX786378 JEI786377:JET786378 JOE786377:JOP786378 JYA786377:JYL786378 KHW786377:KIH786378 KRS786377:KSD786378 LBO786377:LBZ786378 LLK786377:LLV786378 LVG786377:LVR786378 MFC786377:MFN786378 MOY786377:MPJ786378 MYU786377:MZF786378 NIQ786377:NJB786378 NSM786377:NSX786378 OCI786377:OCT786378 OME786377:OMP786378 OWA786377:OWL786378 PFW786377:PGH786378 PPS786377:PQD786378 PZO786377:PZZ786378 QJK786377:QJV786378 QTG786377:QTR786378 RDC786377:RDN786378 RMY786377:RNJ786378 RWU786377:RXF786378 SGQ786377:SHB786378 SQM786377:SQX786378 TAI786377:TAT786378 TKE786377:TKP786378 TUA786377:TUL786378 UDW786377:UEH786378 UNS786377:UOD786378 UXO786377:UXZ786378 VHK786377:VHV786378 VRG786377:VRR786378 WBC786377:WBN786378 WKY786377:WLJ786378 WUU786377:WVF786378 II851913:IT851914 SE851913:SP851914 ACA851913:ACL851914 ALW851913:AMH851914 AVS851913:AWD851914 BFO851913:BFZ851914 BPK851913:BPV851914 BZG851913:BZR851914 CJC851913:CJN851914 CSY851913:CTJ851914 DCU851913:DDF851914 DMQ851913:DNB851914 DWM851913:DWX851914 EGI851913:EGT851914 EQE851913:EQP851914 FAA851913:FAL851914 FJW851913:FKH851914 FTS851913:FUD851914 GDO851913:GDZ851914 GNK851913:GNV851914 GXG851913:GXR851914 HHC851913:HHN851914 HQY851913:HRJ851914 IAU851913:IBF851914 IKQ851913:ILB851914 IUM851913:IUX851914 JEI851913:JET851914 JOE851913:JOP851914 JYA851913:JYL851914 KHW851913:KIH851914 KRS851913:KSD851914 LBO851913:LBZ851914 LLK851913:LLV851914 LVG851913:LVR851914 MFC851913:MFN851914 MOY851913:MPJ851914 MYU851913:MZF851914 NIQ851913:NJB851914 NSM851913:NSX851914 OCI851913:OCT851914 OME851913:OMP851914 OWA851913:OWL851914 PFW851913:PGH851914 PPS851913:PQD851914 PZO851913:PZZ851914 QJK851913:QJV851914 QTG851913:QTR851914 RDC851913:RDN851914 RMY851913:RNJ851914 RWU851913:RXF851914 SGQ851913:SHB851914 SQM851913:SQX851914 TAI851913:TAT851914 TKE851913:TKP851914 TUA851913:TUL851914 UDW851913:UEH851914 UNS851913:UOD851914 UXO851913:UXZ851914 VHK851913:VHV851914 VRG851913:VRR851914 WBC851913:WBN851914 WKY851913:WLJ851914 WUU851913:WVF851914 II917449:IT917450 SE917449:SP917450 ACA917449:ACL917450 ALW917449:AMH917450 AVS917449:AWD917450 BFO917449:BFZ917450 BPK917449:BPV917450 BZG917449:BZR917450 CJC917449:CJN917450 CSY917449:CTJ917450 DCU917449:DDF917450 DMQ917449:DNB917450 DWM917449:DWX917450 EGI917449:EGT917450 EQE917449:EQP917450 FAA917449:FAL917450 FJW917449:FKH917450 FTS917449:FUD917450 GDO917449:GDZ917450 GNK917449:GNV917450 GXG917449:GXR917450 HHC917449:HHN917450 HQY917449:HRJ917450 IAU917449:IBF917450 IKQ917449:ILB917450 IUM917449:IUX917450 JEI917449:JET917450 JOE917449:JOP917450 JYA917449:JYL917450 KHW917449:KIH917450 KRS917449:KSD917450 LBO917449:LBZ917450 LLK917449:LLV917450 LVG917449:LVR917450 MFC917449:MFN917450 MOY917449:MPJ917450 MYU917449:MZF917450 NIQ917449:NJB917450 NSM917449:NSX917450 OCI917449:OCT917450 OME917449:OMP917450 OWA917449:OWL917450 PFW917449:PGH917450 PPS917449:PQD917450 PZO917449:PZZ917450 QJK917449:QJV917450 QTG917449:QTR917450 RDC917449:RDN917450 RMY917449:RNJ917450 RWU917449:RXF917450 SGQ917449:SHB917450 SQM917449:SQX917450 TAI917449:TAT917450 TKE917449:TKP917450 TUA917449:TUL917450 UDW917449:UEH917450 UNS917449:UOD917450 UXO917449:UXZ917450 VHK917449:VHV917450 VRG917449:VRR917450 WBC917449:WBN917450 WKY917449:WLJ917450 WUU917449:WVF917450 II982985:IT982986 SE982985:SP982986 ACA982985:ACL982986 ALW982985:AMH982986 AVS982985:AWD982986 BFO982985:BFZ982986 BPK982985:BPV982986 BZG982985:BZR982986 CJC982985:CJN982986 CSY982985:CTJ982986 DCU982985:DDF982986 DMQ982985:DNB982986 DWM982985:DWX982986 EGI982985:EGT982986 EQE982985:EQP982986 FAA982985:FAL982986 FJW982985:FKH982986 FTS982985:FUD982986 GDO982985:GDZ982986 GNK982985:GNV982986 GXG982985:GXR982986 HHC982985:HHN982986 HQY982985:HRJ982986 IAU982985:IBF982986 IKQ982985:ILB982986 IUM982985:IUX982986 JEI982985:JET982986 JOE982985:JOP982986 JYA982985:JYL982986 KHW982985:KIH982986 KRS982985:KSD982986 LBO982985:LBZ982986 LLK982985:LLV982986 LVG982985:LVR982986 MFC982985:MFN982986 MOY982985:MPJ982986 MYU982985:MZF982986 NIQ982985:NJB982986 NSM982985:NSX982986 OCI982985:OCT982986 OME982985:OMP982986 OWA982985:OWL982986 PFW982985:PGH982986 PPS982985:PQD982986 PZO982985:PZZ982986 QJK982985:QJV982986 QTG982985:QTR982986 RDC982985:RDN982986 RMY982985:RNJ982986 RWU982985:RXF982986 SGQ982985:SHB982986 SQM982985:SQX982986 TAI982985:TAT982986 TKE982985:TKP982986 TUA982985:TUL982986 UDW982985:UEH982986 UNS982985:UOD982986 UXO982985:UXZ982986 VHK982985:VHV982986 VRG982985:VRR982986 WBC982985:WBN982986 WKY982985:WLJ982986 WUU982985:WVF982986 II65573:IT65578 SE65573:SP65578 ACA65573:ACL65578 ALW65573:AMH65578 AVS65573:AWD65578 BFO65573:BFZ65578 BPK65573:BPV65578 BZG65573:BZR65578 CJC65573:CJN65578 CSY65573:CTJ65578 DCU65573:DDF65578 DMQ65573:DNB65578 DWM65573:DWX65578 EGI65573:EGT65578 EQE65573:EQP65578 FAA65573:FAL65578 FJW65573:FKH65578 FTS65573:FUD65578 GDO65573:GDZ65578 GNK65573:GNV65578 GXG65573:GXR65578 HHC65573:HHN65578 HQY65573:HRJ65578 IAU65573:IBF65578 IKQ65573:ILB65578 IUM65573:IUX65578 JEI65573:JET65578 JOE65573:JOP65578 JYA65573:JYL65578 KHW65573:KIH65578 KRS65573:KSD65578 LBO65573:LBZ65578 LLK65573:LLV65578 LVG65573:LVR65578 MFC65573:MFN65578 MOY65573:MPJ65578 MYU65573:MZF65578 NIQ65573:NJB65578 NSM65573:NSX65578 OCI65573:OCT65578 OME65573:OMP65578 OWA65573:OWL65578 PFW65573:PGH65578 PPS65573:PQD65578 PZO65573:PZZ65578 QJK65573:QJV65578 QTG65573:QTR65578 RDC65573:RDN65578 RMY65573:RNJ65578 RWU65573:RXF65578 SGQ65573:SHB65578 SQM65573:SQX65578 TAI65573:TAT65578 TKE65573:TKP65578 TUA65573:TUL65578 UDW65573:UEH65578 UNS65573:UOD65578 UXO65573:UXZ65578 VHK65573:VHV65578 VRG65573:VRR65578 WBC65573:WBN65578 WKY65573:WLJ65578 WUU65573:WVF65578 II131109:IT131114 SE131109:SP131114 ACA131109:ACL131114 ALW131109:AMH131114 AVS131109:AWD131114 BFO131109:BFZ131114 BPK131109:BPV131114 BZG131109:BZR131114 CJC131109:CJN131114 CSY131109:CTJ131114 DCU131109:DDF131114 DMQ131109:DNB131114 DWM131109:DWX131114 EGI131109:EGT131114 EQE131109:EQP131114 FAA131109:FAL131114 FJW131109:FKH131114 FTS131109:FUD131114 GDO131109:GDZ131114 GNK131109:GNV131114 GXG131109:GXR131114 HHC131109:HHN131114 HQY131109:HRJ131114 IAU131109:IBF131114 IKQ131109:ILB131114 IUM131109:IUX131114 JEI131109:JET131114 JOE131109:JOP131114 JYA131109:JYL131114 KHW131109:KIH131114 KRS131109:KSD131114 LBO131109:LBZ131114 LLK131109:LLV131114 LVG131109:LVR131114 MFC131109:MFN131114 MOY131109:MPJ131114 MYU131109:MZF131114 NIQ131109:NJB131114 NSM131109:NSX131114 OCI131109:OCT131114 OME131109:OMP131114 OWA131109:OWL131114 PFW131109:PGH131114 PPS131109:PQD131114 PZO131109:PZZ131114 QJK131109:QJV131114 QTG131109:QTR131114 RDC131109:RDN131114 RMY131109:RNJ131114 RWU131109:RXF131114 SGQ131109:SHB131114 SQM131109:SQX131114 TAI131109:TAT131114 TKE131109:TKP131114 TUA131109:TUL131114 UDW131109:UEH131114 UNS131109:UOD131114 UXO131109:UXZ131114 VHK131109:VHV131114 VRG131109:VRR131114 WBC131109:WBN131114 WKY131109:WLJ131114 WUU131109:WVF131114 II196645:IT196650 SE196645:SP196650 ACA196645:ACL196650 ALW196645:AMH196650 AVS196645:AWD196650 BFO196645:BFZ196650 BPK196645:BPV196650 BZG196645:BZR196650 CJC196645:CJN196650 CSY196645:CTJ196650 DCU196645:DDF196650 DMQ196645:DNB196650 DWM196645:DWX196650 EGI196645:EGT196650 EQE196645:EQP196650 FAA196645:FAL196650 FJW196645:FKH196650 FTS196645:FUD196650 GDO196645:GDZ196650 GNK196645:GNV196650 GXG196645:GXR196650 HHC196645:HHN196650 HQY196645:HRJ196650 IAU196645:IBF196650 IKQ196645:ILB196650 IUM196645:IUX196650 JEI196645:JET196650 JOE196645:JOP196650 JYA196645:JYL196650 KHW196645:KIH196650 KRS196645:KSD196650 LBO196645:LBZ196650 LLK196645:LLV196650 LVG196645:LVR196650 MFC196645:MFN196650 MOY196645:MPJ196650 MYU196645:MZF196650 NIQ196645:NJB196650 NSM196645:NSX196650 OCI196645:OCT196650 OME196645:OMP196650 OWA196645:OWL196650 PFW196645:PGH196650 PPS196645:PQD196650 PZO196645:PZZ196650 QJK196645:QJV196650 QTG196645:QTR196650 RDC196645:RDN196650 RMY196645:RNJ196650 RWU196645:RXF196650 SGQ196645:SHB196650 SQM196645:SQX196650 TAI196645:TAT196650 TKE196645:TKP196650 TUA196645:TUL196650 UDW196645:UEH196650 UNS196645:UOD196650 UXO196645:UXZ196650 VHK196645:VHV196650 VRG196645:VRR196650 WBC196645:WBN196650 WKY196645:WLJ196650 WUU196645:WVF196650 II262181:IT262186 SE262181:SP262186 ACA262181:ACL262186 ALW262181:AMH262186 AVS262181:AWD262186 BFO262181:BFZ262186 BPK262181:BPV262186 BZG262181:BZR262186 CJC262181:CJN262186 CSY262181:CTJ262186 DCU262181:DDF262186 DMQ262181:DNB262186 DWM262181:DWX262186 EGI262181:EGT262186 EQE262181:EQP262186 FAA262181:FAL262186 FJW262181:FKH262186 FTS262181:FUD262186 GDO262181:GDZ262186 GNK262181:GNV262186 GXG262181:GXR262186 HHC262181:HHN262186 HQY262181:HRJ262186 IAU262181:IBF262186 IKQ262181:ILB262186 IUM262181:IUX262186 JEI262181:JET262186 JOE262181:JOP262186 JYA262181:JYL262186 KHW262181:KIH262186 KRS262181:KSD262186 LBO262181:LBZ262186 LLK262181:LLV262186 LVG262181:LVR262186 MFC262181:MFN262186 MOY262181:MPJ262186 MYU262181:MZF262186 NIQ262181:NJB262186 NSM262181:NSX262186 OCI262181:OCT262186 OME262181:OMP262186 OWA262181:OWL262186 PFW262181:PGH262186 PPS262181:PQD262186 PZO262181:PZZ262186 QJK262181:QJV262186 QTG262181:QTR262186 RDC262181:RDN262186 RMY262181:RNJ262186 RWU262181:RXF262186 SGQ262181:SHB262186 SQM262181:SQX262186 TAI262181:TAT262186 TKE262181:TKP262186 TUA262181:TUL262186 UDW262181:UEH262186 UNS262181:UOD262186 UXO262181:UXZ262186 VHK262181:VHV262186 VRG262181:VRR262186 WBC262181:WBN262186 WKY262181:WLJ262186 WUU262181:WVF262186 II327717:IT327722 SE327717:SP327722 ACA327717:ACL327722 ALW327717:AMH327722 AVS327717:AWD327722 BFO327717:BFZ327722 BPK327717:BPV327722 BZG327717:BZR327722 CJC327717:CJN327722 CSY327717:CTJ327722 DCU327717:DDF327722 DMQ327717:DNB327722 DWM327717:DWX327722 EGI327717:EGT327722 EQE327717:EQP327722 FAA327717:FAL327722 FJW327717:FKH327722 FTS327717:FUD327722 GDO327717:GDZ327722 GNK327717:GNV327722 GXG327717:GXR327722 HHC327717:HHN327722 HQY327717:HRJ327722 IAU327717:IBF327722 IKQ327717:ILB327722 IUM327717:IUX327722 JEI327717:JET327722 JOE327717:JOP327722 JYA327717:JYL327722 KHW327717:KIH327722 KRS327717:KSD327722 LBO327717:LBZ327722 LLK327717:LLV327722 LVG327717:LVR327722 MFC327717:MFN327722 MOY327717:MPJ327722 MYU327717:MZF327722 NIQ327717:NJB327722 NSM327717:NSX327722 OCI327717:OCT327722 OME327717:OMP327722 OWA327717:OWL327722 PFW327717:PGH327722 PPS327717:PQD327722 PZO327717:PZZ327722 QJK327717:QJV327722 QTG327717:QTR327722 RDC327717:RDN327722 RMY327717:RNJ327722 RWU327717:RXF327722 SGQ327717:SHB327722 SQM327717:SQX327722 TAI327717:TAT327722 TKE327717:TKP327722 TUA327717:TUL327722 UDW327717:UEH327722 UNS327717:UOD327722 UXO327717:UXZ327722 VHK327717:VHV327722 VRG327717:VRR327722 WBC327717:WBN327722 WKY327717:WLJ327722 WUU327717:WVF327722 II393253:IT393258 SE393253:SP393258 ACA393253:ACL393258 ALW393253:AMH393258 AVS393253:AWD393258 BFO393253:BFZ393258 BPK393253:BPV393258 BZG393253:BZR393258 CJC393253:CJN393258 CSY393253:CTJ393258 DCU393253:DDF393258 DMQ393253:DNB393258 DWM393253:DWX393258 EGI393253:EGT393258 EQE393253:EQP393258 FAA393253:FAL393258 FJW393253:FKH393258 FTS393253:FUD393258 GDO393253:GDZ393258 GNK393253:GNV393258 GXG393253:GXR393258 HHC393253:HHN393258 HQY393253:HRJ393258 IAU393253:IBF393258 IKQ393253:ILB393258 IUM393253:IUX393258 JEI393253:JET393258 JOE393253:JOP393258 JYA393253:JYL393258 KHW393253:KIH393258 KRS393253:KSD393258 LBO393253:LBZ393258 LLK393253:LLV393258 LVG393253:LVR393258 MFC393253:MFN393258 MOY393253:MPJ393258 MYU393253:MZF393258 NIQ393253:NJB393258 NSM393253:NSX393258 OCI393253:OCT393258 OME393253:OMP393258 OWA393253:OWL393258 PFW393253:PGH393258 PPS393253:PQD393258 PZO393253:PZZ393258 QJK393253:QJV393258 QTG393253:QTR393258 RDC393253:RDN393258 RMY393253:RNJ393258 RWU393253:RXF393258 SGQ393253:SHB393258 SQM393253:SQX393258 TAI393253:TAT393258 TKE393253:TKP393258 TUA393253:TUL393258 UDW393253:UEH393258 UNS393253:UOD393258 UXO393253:UXZ393258 VHK393253:VHV393258 VRG393253:VRR393258 WBC393253:WBN393258 WKY393253:WLJ393258 WUU393253:WVF393258 II458789:IT458794 SE458789:SP458794 ACA458789:ACL458794 ALW458789:AMH458794 AVS458789:AWD458794 BFO458789:BFZ458794 BPK458789:BPV458794 BZG458789:BZR458794 CJC458789:CJN458794 CSY458789:CTJ458794 DCU458789:DDF458794 DMQ458789:DNB458794 DWM458789:DWX458794 EGI458789:EGT458794 EQE458789:EQP458794 FAA458789:FAL458794 FJW458789:FKH458794 FTS458789:FUD458794 GDO458789:GDZ458794 GNK458789:GNV458794 GXG458789:GXR458794 HHC458789:HHN458794 HQY458789:HRJ458794 IAU458789:IBF458794 IKQ458789:ILB458794 IUM458789:IUX458794 JEI458789:JET458794 JOE458789:JOP458794 JYA458789:JYL458794 KHW458789:KIH458794 KRS458789:KSD458794 LBO458789:LBZ458794 LLK458789:LLV458794 LVG458789:LVR458794 MFC458789:MFN458794 MOY458789:MPJ458794 MYU458789:MZF458794 NIQ458789:NJB458794 NSM458789:NSX458794 OCI458789:OCT458794 OME458789:OMP458794 OWA458789:OWL458794 PFW458789:PGH458794 PPS458789:PQD458794 PZO458789:PZZ458794 QJK458789:QJV458794 QTG458789:QTR458794 RDC458789:RDN458794 RMY458789:RNJ458794 RWU458789:RXF458794 SGQ458789:SHB458794 SQM458789:SQX458794 TAI458789:TAT458794 TKE458789:TKP458794 TUA458789:TUL458794 UDW458789:UEH458794 UNS458789:UOD458794 UXO458789:UXZ458794 VHK458789:VHV458794 VRG458789:VRR458794 WBC458789:WBN458794 WKY458789:WLJ458794 WUU458789:WVF458794 II524325:IT524330 SE524325:SP524330 ACA524325:ACL524330 ALW524325:AMH524330 AVS524325:AWD524330 BFO524325:BFZ524330 BPK524325:BPV524330 BZG524325:BZR524330 CJC524325:CJN524330 CSY524325:CTJ524330 DCU524325:DDF524330 DMQ524325:DNB524330 DWM524325:DWX524330 EGI524325:EGT524330 EQE524325:EQP524330 FAA524325:FAL524330 FJW524325:FKH524330 FTS524325:FUD524330 GDO524325:GDZ524330 GNK524325:GNV524330 GXG524325:GXR524330 HHC524325:HHN524330 HQY524325:HRJ524330 IAU524325:IBF524330 IKQ524325:ILB524330 IUM524325:IUX524330 JEI524325:JET524330 JOE524325:JOP524330 JYA524325:JYL524330 KHW524325:KIH524330 KRS524325:KSD524330 LBO524325:LBZ524330 LLK524325:LLV524330 LVG524325:LVR524330 MFC524325:MFN524330 MOY524325:MPJ524330 MYU524325:MZF524330 NIQ524325:NJB524330 NSM524325:NSX524330 OCI524325:OCT524330 OME524325:OMP524330 OWA524325:OWL524330 PFW524325:PGH524330 PPS524325:PQD524330 PZO524325:PZZ524330 QJK524325:QJV524330 QTG524325:QTR524330 RDC524325:RDN524330 RMY524325:RNJ524330 RWU524325:RXF524330 SGQ524325:SHB524330 SQM524325:SQX524330 TAI524325:TAT524330 TKE524325:TKP524330 TUA524325:TUL524330 UDW524325:UEH524330 UNS524325:UOD524330 UXO524325:UXZ524330 VHK524325:VHV524330 VRG524325:VRR524330 WBC524325:WBN524330 WKY524325:WLJ524330 WUU524325:WVF524330 II589861:IT589866 SE589861:SP589866 ACA589861:ACL589866 ALW589861:AMH589866 AVS589861:AWD589866 BFO589861:BFZ589866 BPK589861:BPV589866 BZG589861:BZR589866 CJC589861:CJN589866 CSY589861:CTJ589866 DCU589861:DDF589866 DMQ589861:DNB589866 DWM589861:DWX589866 EGI589861:EGT589866 EQE589861:EQP589866 FAA589861:FAL589866 FJW589861:FKH589866 FTS589861:FUD589866 GDO589861:GDZ589866 GNK589861:GNV589866 GXG589861:GXR589866 HHC589861:HHN589866 HQY589861:HRJ589866 IAU589861:IBF589866 IKQ589861:ILB589866 IUM589861:IUX589866 JEI589861:JET589866 JOE589861:JOP589866 JYA589861:JYL589866 KHW589861:KIH589866 KRS589861:KSD589866 LBO589861:LBZ589866 LLK589861:LLV589866 LVG589861:LVR589866 MFC589861:MFN589866 MOY589861:MPJ589866 MYU589861:MZF589866 NIQ589861:NJB589866 NSM589861:NSX589866 OCI589861:OCT589866 OME589861:OMP589866 OWA589861:OWL589866 PFW589861:PGH589866 PPS589861:PQD589866 PZO589861:PZZ589866 QJK589861:QJV589866 QTG589861:QTR589866 RDC589861:RDN589866 RMY589861:RNJ589866 RWU589861:RXF589866 SGQ589861:SHB589866 SQM589861:SQX589866 TAI589861:TAT589866 TKE589861:TKP589866 TUA589861:TUL589866 UDW589861:UEH589866 UNS589861:UOD589866 UXO589861:UXZ589866 VHK589861:VHV589866 VRG589861:VRR589866 WBC589861:WBN589866 WKY589861:WLJ589866 WUU589861:WVF589866 II655397:IT655402 SE655397:SP655402 ACA655397:ACL655402 ALW655397:AMH655402 AVS655397:AWD655402 BFO655397:BFZ655402 BPK655397:BPV655402 BZG655397:BZR655402 CJC655397:CJN655402 CSY655397:CTJ655402 DCU655397:DDF655402 DMQ655397:DNB655402 DWM655397:DWX655402 EGI655397:EGT655402 EQE655397:EQP655402 FAA655397:FAL655402 FJW655397:FKH655402 FTS655397:FUD655402 GDO655397:GDZ655402 GNK655397:GNV655402 GXG655397:GXR655402 HHC655397:HHN655402 HQY655397:HRJ655402 IAU655397:IBF655402 IKQ655397:ILB655402 IUM655397:IUX655402 JEI655397:JET655402 JOE655397:JOP655402 JYA655397:JYL655402 KHW655397:KIH655402 KRS655397:KSD655402 LBO655397:LBZ655402 LLK655397:LLV655402 LVG655397:LVR655402 MFC655397:MFN655402 MOY655397:MPJ655402 MYU655397:MZF655402 NIQ655397:NJB655402 NSM655397:NSX655402 OCI655397:OCT655402 OME655397:OMP655402 OWA655397:OWL655402 PFW655397:PGH655402 PPS655397:PQD655402 PZO655397:PZZ655402 QJK655397:QJV655402 QTG655397:QTR655402 RDC655397:RDN655402 RMY655397:RNJ655402 RWU655397:RXF655402 SGQ655397:SHB655402 SQM655397:SQX655402 TAI655397:TAT655402 TKE655397:TKP655402 TUA655397:TUL655402 UDW655397:UEH655402 UNS655397:UOD655402 UXO655397:UXZ655402 VHK655397:VHV655402 VRG655397:VRR655402 WBC655397:WBN655402 WKY655397:WLJ655402 WUU655397:WVF655402 II720933:IT720938 SE720933:SP720938 ACA720933:ACL720938 ALW720933:AMH720938 AVS720933:AWD720938 BFO720933:BFZ720938 BPK720933:BPV720938 BZG720933:BZR720938 CJC720933:CJN720938 CSY720933:CTJ720938 DCU720933:DDF720938 DMQ720933:DNB720938 DWM720933:DWX720938 EGI720933:EGT720938 EQE720933:EQP720938 FAA720933:FAL720938 FJW720933:FKH720938 FTS720933:FUD720938 GDO720933:GDZ720938 GNK720933:GNV720938 GXG720933:GXR720938 HHC720933:HHN720938 HQY720933:HRJ720938 IAU720933:IBF720938 IKQ720933:ILB720938 IUM720933:IUX720938 JEI720933:JET720938 JOE720933:JOP720938 JYA720933:JYL720938 KHW720933:KIH720938 KRS720933:KSD720938 LBO720933:LBZ720938 LLK720933:LLV720938 LVG720933:LVR720938 MFC720933:MFN720938 MOY720933:MPJ720938 MYU720933:MZF720938 NIQ720933:NJB720938 NSM720933:NSX720938 OCI720933:OCT720938 OME720933:OMP720938 OWA720933:OWL720938 PFW720933:PGH720938 PPS720933:PQD720938 PZO720933:PZZ720938 QJK720933:QJV720938 QTG720933:QTR720938 RDC720933:RDN720938 RMY720933:RNJ720938 RWU720933:RXF720938 SGQ720933:SHB720938 SQM720933:SQX720938 TAI720933:TAT720938 TKE720933:TKP720938 TUA720933:TUL720938 UDW720933:UEH720938 UNS720933:UOD720938 UXO720933:UXZ720938 VHK720933:VHV720938 VRG720933:VRR720938 WBC720933:WBN720938 WKY720933:WLJ720938 WUU720933:WVF720938 II786469:IT786474 SE786469:SP786474 ACA786469:ACL786474 ALW786469:AMH786474 AVS786469:AWD786474 BFO786469:BFZ786474 BPK786469:BPV786474 BZG786469:BZR786474 CJC786469:CJN786474 CSY786469:CTJ786474 DCU786469:DDF786474 DMQ786469:DNB786474 DWM786469:DWX786474 EGI786469:EGT786474 EQE786469:EQP786474 FAA786469:FAL786474 FJW786469:FKH786474 FTS786469:FUD786474 GDO786469:GDZ786474 GNK786469:GNV786474 GXG786469:GXR786474 HHC786469:HHN786474 HQY786469:HRJ786474 IAU786469:IBF786474 IKQ786469:ILB786474 IUM786469:IUX786474 JEI786469:JET786474 JOE786469:JOP786474 JYA786469:JYL786474 KHW786469:KIH786474 KRS786469:KSD786474 LBO786469:LBZ786474 LLK786469:LLV786474 LVG786469:LVR786474 MFC786469:MFN786474 MOY786469:MPJ786474 MYU786469:MZF786474 NIQ786469:NJB786474 NSM786469:NSX786474 OCI786469:OCT786474 OME786469:OMP786474 OWA786469:OWL786474 PFW786469:PGH786474 PPS786469:PQD786474 PZO786469:PZZ786474 QJK786469:QJV786474 QTG786469:QTR786474 RDC786469:RDN786474 RMY786469:RNJ786474 RWU786469:RXF786474 SGQ786469:SHB786474 SQM786469:SQX786474 TAI786469:TAT786474 TKE786469:TKP786474 TUA786469:TUL786474 UDW786469:UEH786474 UNS786469:UOD786474 UXO786469:UXZ786474 VHK786469:VHV786474 VRG786469:VRR786474 WBC786469:WBN786474 WKY786469:WLJ786474 WUU786469:WVF786474 II852005:IT852010 SE852005:SP852010 ACA852005:ACL852010 ALW852005:AMH852010 AVS852005:AWD852010 BFO852005:BFZ852010 BPK852005:BPV852010 BZG852005:BZR852010 CJC852005:CJN852010 CSY852005:CTJ852010 DCU852005:DDF852010 DMQ852005:DNB852010 DWM852005:DWX852010 EGI852005:EGT852010 EQE852005:EQP852010 FAA852005:FAL852010 FJW852005:FKH852010 FTS852005:FUD852010 GDO852005:GDZ852010 GNK852005:GNV852010 GXG852005:GXR852010 HHC852005:HHN852010 HQY852005:HRJ852010 IAU852005:IBF852010 IKQ852005:ILB852010 IUM852005:IUX852010 JEI852005:JET852010 JOE852005:JOP852010 JYA852005:JYL852010 KHW852005:KIH852010 KRS852005:KSD852010 LBO852005:LBZ852010 LLK852005:LLV852010 LVG852005:LVR852010 MFC852005:MFN852010 MOY852005:MPJ852010 MYU852005:MZF852010 NIQ852005:NJB852010 NSM852005:NSX852010 OCI852005:OCT852010 OME852005:OMP852010 OWA852005:OWL852010 PFW852005:PGH852010 PPS852005:PQD852010 PZO852005:PZZ852010 QJK852005:QJV852010 QTG852005:QTR852010 RDC852005:RDN852010 RMY852005:RNJ852010 RWU852005:RXF852010 SGQ852005:SHB852010 SQM852005:SQX852010 TAI852005:TAT852010 TKE852005:TKP852010 TUA852005:TUL852010 UDW852005:UEH852010 UNS852005:UOD852010 UXO852005:UXZ852010 VHK852005:VHV852010 VRG852005:VRR852010 WBC852005:WBN852010 WKY852005:WLJ852010 WUU852005:WVF852010 II917541:IT917546 SE917541:SP917546 ACA917541:ACL917546 ALW917541:AMH917546 AVS917541:AWD917546 BFO917541:BFZ917546 BPK917541:BPV917546 BZG917541:BZR917546 CJC917541:CJN917546 CSY917541:CTJ917546 DCU917541:DDF917546 DMQ917541:DNB917546 DWM917541:DWX917546 EGI917541:EGT917546 EQE917541:EQP917546 FAA917541:FAL917546 FJW917541:FKH917546 FTS917541:FUD917546 GDO917541:GDZ917546 GNK917541:GNV917546 GXG917541:GXR917546 HHC917541:HHN917546 HQY917541:HRJ917546 IAU917541:IBF917546 IKQ917541:ILB917546 IUM917541:IUX917546 JEI917541:JET917546 JOE917541:JOP917546 JYA917541:JYL917546 KHW917541:KIH917546 KRS917541:KSD917546 LBO917541:LBZ917546 LLK917541:LLV917546 LVG917541:LVR917546 MFC917541:MFN917546 MOY917541:MPJ917546 MYU917541:MZF917546 NIQ917541:NJB917546 NSM917541:NSX917546 OCI917541:OCT917546 OME917541:OMP917546 OWA917541:OWL917546 PFW917541:PGH917546 PPS917541:PQD917546 PZO917541:PZZ917546 QJK917541:QJV917546 QTG917541:QTR917546 RDC917541:RDN917546 RMY917541:RNJ917546 RWU917541:RXF917546 SGQ917541:SHB917546 SQM917541:SQX917546 TAI917541:TAT917546 TKE917541:TKP917546 TUA917541:TUL917546 UDW917541:UEH917546 UNS917541:UOD917546 UXO917541:UXZ917546 VHK917541:VHV917546 VRG917541:VRR917546 WBC917541:WBN917546 WKY917541:WLJ917546 WUU917541:WVF917546 II983077:IT983082 SE983077:SP983082 ACA983077:ACL983082 ALW983077:AMH983082 AVS983077:AWD983082 BFO983077:BFZ983082 BPK983077:BPV983082 BZG983077:BZR983082 CJC983077:CJN983082 CSY983077:CTJ983082 DCU983077:DDF983082 DMQ983077:DNB983082 DWM983077:DWX983082 EGI983077:EGT983082 EQE983077:EQP983082 FAA983077:FAL983082 FJW983077:FKH983082 FTS983077:FUD983082 GDO983077:GDZ983082 GNK983077:GNV983082 GXG983077:GXR983082 HHC983077:HHN983082 HQY983077:HRJ983082 IAU983077:IBF983082 IKQ983077:ILB983082 IUM983077:IUX983082 JEI983077:JET983082 JOE983077:JOP983082 JYA983077:JYL983082 KHW983077:KIH983082 KRS983077:KSD983082 LBO983077:LBZ983082 LLK983077:LLV983082 LVG983077:LVR983082 MFC983077:MFN983082 MOY983077:MPJ983082 MYU983077:MZF983082 NIQ983077:NJB983082 NSM983077:NSX983082 OCI983077:OCT983082 OME983077:OMP983082 OWA983077:OWL983082 PFW983077:PGH983082 PPS983077:PQD983082 PZO983077:PZZ983082 QJK983077:QJV983082 QTG983077:QTR983082 RDC983077:RDN983082 RMY983077:RNJ983082 RWU983077:RXF983082 SGQ983077:SHB983082 SQM983077:SQX983082 TAI983077:TAT983082 TKE983077:TKP983082 TUA983077:TUL983082 UDW983077:UEH983082 UNS983077:UOD983082 UXO983077:UXZ983082 VHK983077:VHV983082 VRG983077:VRR983082 WBC983077:WBN983082 WKY983077:WLJ983082 WUU983077:WVF983082 IU65549 SQ65549 ACM65549 AMI65549 AWE65549 BGA65549 BPW65549 BZS65549 CJO65549 CTK65549 DDG65549 DNC65549 DWY65549 EGU65549 EQQ65549 FAM65549 FKI65549 FUE65549 GEA65549 GNW65549 GXS65549 HHO65549 HRK65549 IBG65549 ILC65549 IUY65549 JEU65549 JOQ65549 JYM65549 KII65549 KSE65549 LCA65549 LLW65549 LVS65549 MFO65549 MPK65549 MZG65549 NJC65549 NSY65549 OCU65549 OMQ65549 OWM65549 PGI65549 PQE65549 QAA65549 QJW65549 QTS65549 RDO65549 RNK65549 RXG65549 SHC65549 SQY65549 TAU65549 TKQ65549 TUM65549 UEI65549 UOE65549 UYA65549 VHW65549 VRS65549 WBO65549 WLK65549 WVG65549 IU131085 SQ131085 ACM131085 AMI131085 AWE131085 BGA131085 BPW131085 BZS131085 CJO131085 CTK131085 DDG131085 DNC131085 DWY131085 EGU131085 EQQ131085 FAM131085 FKI131085 FUE131085 GEA131085 GNW131085 GXS131085 HHO131085 HRK131085 IBG131085 ILC131085 IUY131085 JEU131085 JOQ131085 JYM131085 KII131085 KSE131085 LCA131085 LLW131085 LVS131085 MFO131085 MPK131085 MZG131085 NJC131085 NSY131085 OCU131085 OMQ131085 OWM131085 PGI131085 PQE131085 QAA131085 QJW131085 QTS131085 RDO131085 RNK131085 RXG131085 SHC131085 SQY131085 TAU131085 TKQ131085 TUM131085 UEI131085 UOE131085 UYA131085 VHW131085 VRS131085 WBO131085 WLK131085 WVG131085 IU196621 SQ196621 ACM196621 AMI196621 AWE196621 BGA196621 BPW196621 BZS196621 CJO196621 CTK196621 DDG196621 DNC196621 DWY196621 EGU196621 EQQ196621 FAM196621 FKI196621 FUE196621 GEA196621 GNW196621 GXS196621 HHO196621 HRK196621 IBG196621 ILC196621 IUY196621 JEU196621 JOQ196621 JYM196621 KII196621 KSE196621 LCA196621 LLW196621 LVS196621 MFO196621 MPK196621 MZG196621 NJC196621 NSY196621 OCU196621 OMQ196621 OWM196621 PGI196621 PQE196621 QAA196621 QJW196621 QTS196621 RDO196621 RNK196621 RXG196621 SHC196621 SQY196621 TAU196621 TKQ196621 TUM196621 UEI196621 UOE196621 UYA196621 VHW196621 VRS196621 WBO196621 WLK196621 WVG196621 IU262157 SQ262157 ACM262157 AMI262157 AWE262157 BGA262157 BPW262157 BZS262157 CJO262157 CTK262157 DDG262157 DNC262157 DWY262157 EGU262157 EQQ262157 FAM262157 FKI262157 FUE262157 GEA262157 GNW262157 GXS262157 HHO262157 HRK262157 IBG262157 ILC262157 IUY262157 JEU262157 JOQ262157 JYM262157 KII262157 KSE262157 LCA262157 LLW262157 LVS262157 MFO262157 MPK262157 MZG262157 NJC262157 NSY262157 OCU262157 OMQ262157 OWM262157 PGI262157 PQE262157 QAA262157 QJW262157 QTS262157 RDO262157 RNK262157 RXG262157 SHC262157 SQY262157 TAU262157 TKQ262157 TUM262157 UEI262157 UOE262157 UYA262157 VHW262157 VRS262157 WBO262157 WLK262157 WVG262157 IU327693 SQ327693 ACM327693 AMI327693 AWE327693 BGA327693 BPW327693 BZS327693 CJO327693 CTK327693 DDG327693 DNC327693 DWY327693 EGU327693 EQQ327693 FAM327693 FKI327693 FUE327693 GEA327693 GNW327693 GXS327693 HHO327693 HRK327693 IBG327693 ILC327693 IUY327693 JEU327693 JOQ327693 JYM327693 KII327693 KSE327693 LCA327693 LLW327693 LVS327693 MFO327693 MPK327693 MZG327693 NJC327693 NSY327693 OCU327693 OMQ327693 OWM327693 PGI327693 PQE327693 QAA327693 QJW327693 QTS327693 RDO327693 RNK327693 RXG327693 SHC327693 SQY327693 TAU327693 TKQ327693 TUM327693 UEI327693 UOE327693 UYA327693 VHW327693 VRS327693 WBO327693 WLK327693 WVG327693 IU393229 SQ393229 ACM393229 AMI393229 AWE393229 BGA393229 BPW393229 BZS393229 CJO393229 CTK393229 DDG393229 DNC393229 DWY393229 EGU393229 EQQ393229 FAM393229 FKI393229 FUE393229 GEA393229 GNW393229 GXS393229 HHO393229 HRK393229 IBG393229 ILC393229 IUY393229 JEU393229 JOQ393229 JYM393229 KII393229 KSE393229 LCA393229 LLW393229 LVS393229 MFO393229 MPK393229 MZG393229 NJC393229 NSY393229 OCU393229 OMQ393229 OWM393229 PGI393229 PQE393229 QAA393229 QJW393229 QTS393229 RDO393229 RNK393229 RXG393229 SHC393229 SQY393229 TAU393229 TKQ393229 TUM393229 UEI393229 UOE393229 UYA393229 VHW393229 VRS393229 WBO393229 WLK393229 WVG393229 IU458765 SQ458765 ACM458765 AMI458765 AWE458765 BGA458765 BPW458765 BZS458765 CJO458765 CTK458765 DDG458765 DNC458765 DWY458765 EGU458765 EQQ458765 FAM458765 FKI458765 FUE458765 GEA458765 GNW458765 GXS458765 HHO458765 HRK458765 IBG458765 ILC458765 IUY458765 JEU458765 JOQ458765 JYM458765 KII458765 KSE458765 LCA458765 LLW458765 LVS458765 MFO458765 MPK458765 MZG458765 NJC458765 NSY458765 OCU458765 OMQ458765 OWM458765 PGI458765 PQE458765 QAA458765 QJW458765 QTS458765 RDO458765 RNK458765 RXG458765 SHC458765 SQY458765 TAU458765 TKQ458765 TUM458765 UEI458765 UOE458765 UYA458765 VHW458765 VRS458765 WBO458765 WLK458765 WVG458765 IU524301 SQ524301 ACM524301 AMI524301 AWE524301 BGA524301 BPW524301 BZS524301 CJO524301 CTK524301 DDG524301 DNC524301 DWY524301 EGU524301 EQQ524301 FAM524301 FKI524301 FUE524301 GEA524301 GNW524301 GXS524301 HHO524301 HRK524301 IBG524301 ILC524301 IUY524301 JEU524301 JOQ524301 JYM524301 KII524301 KSE524301 LCA524301 LLW524301 LVS524301 MFO524301 MPK524301 MZG524301 NJC524301 NSY524301 OCU524301 OMQ524301 OWM524301 PGI524301 PQE524301 QAA524301 QJW524301 QTS524301 RDO524301 RNK524301 RXG524301 SHC524301 SQY524301 TAU524301 TKQ524301 TUM524301 UEI524301 UOE524301 UYA524301 VHW524301 VRS524301 WBO524301 WLK524301 WVG524301 IU589837 SQ589837 ACM589837 AMI589837 AWE589837 BGA589837 BPW589837 BZS589837 CJO589837 CTK589837 DDG589837 DNC589837 DWY589837 EGU589837 EQQ589837 FAM589837 FKI589837 FUE589837 GEA589837 GNW589837 GXS589837 HHO589837 HRK589837 IBG589837 ILC589837 IUY589837 JEU589837 JOQ589837 JYM589837 KII589837 KSE589837 LCA589837 LLW589837 LVS589837 MFO589837 MPK589837 MZG589837 NJC589837 NSY589837 OCU589837 OMQ589837 OWM589837 PGI589837 PQE589837 QAA589837 QJW589837 QTS589837 RDO589837 RNK589837 RXG589837 SHC589837 SQY589837 TAU589837 TKQ589837 TUM589837 UEI589837 UOE589837 UYA589837 VHW589837 VRS589837 WBO589837 WLK589837 WVG589837 IU655373 SQ655373 ACM655373 AMI655373 AWE655373 BGA655373 BPW655373 BZS655373 CJO655373 CTK655373 DDG655373 DNC655373 DWY655373 EGU655373 EQQ655373 FAM655373 FKI655373 FUE655373 GEA655373 GNW655373 GXS655373 HHO655373 HRK655373 IBG655373 ILC655373 IUY655373 JEU655373 JOQ655373 JYM655373 KII655373 KSE655373 LCA655373 LLW655373 LVS655373 MFO655373 MPK655373 MZG655373 NJC655373 NSY655373 OCU655373 OMQ655373 OWM655373 PGI655373 PQE655373 QAA655373 QJW655373 QTS655373 RDO655373 RNK655373 RXG655373 SHC655373 SQY655373 TAU655373 TKQ655373 TUM655373 UEI655373 UOE655373 UYA655373 VHW655373 VRS655373 WBO655373 WLK655373 WVG655373 IU720909 SQ720909 ACM720909 AMI720909 AWE720909 BGA720909 BPW720909 BZS720909 CJO720909 CTK720909 DDG720909 DNC720909 DWY720909 EGU720909 EQQ720909 FAM720909 FKI720909 FUE720909 GEA720909 GNW720909 GXS720909 HHO720909 HRK720909 IBG720909 ILC720909 IUY720909 JEU720909 JOQ720909 JYM720909 KII720909 KSE720909 LCA720909 LLW720909 LVS720909 MFO720909 MPK720909 MZG720909 NJC720909 NSY720909 OCU720909 OMQ720909 OWM720909 PGI720909 PQE720909 QAA720909 QJW720909 QTS720909 RDO720909 RNK720909 RXG720909 SHC720909 SQY720909 TAU720909 TKQ720909 TUM720909 UEI720909 UOE720909 UYA720909 VHW720909 VRS720909 WBO720909 WLK720909 WVG720909 IU786445 SQ786445 ACM786445 AMI786445 AWE786445 BGA786445 BPW786445 BZS786445 CJO786445 CTK786445 DDG786445 DNC786445 DWY786445 EGU786445 EQQ786445 FAM786445 FKI786445 FUE786445 GEA786445 GNW786445 GXS786445 HHO786445 HRK786445 IBG786445 ILC786445 IUY786445 JEU786445 JOQ786445 JYM786445 KII786445 KSE786445 LCA786445 LLW786445 LVS786445 MFO786445 MPK786445 MZG786445 NJC786445 NSY786445 OCU786445 OMQ786445 OWM786445 PGI786445 PQE786445 QAA786445 QJW786445 QTS786445 RDO786445 RNK786445 RXG786445 SHC786445 SQY786445 TAU786445 TKQ786445 TUM786445 UEI786445 UOE786445 UYA786445 VHW786445 VRS786445 WBO786445 WLK786445 WVG786445 IU851981 SQ851981 ACM851981 AMI851981 AWE851981 BGA851981 BPW851981 BZS851981 CJO851981 CTK851981 DDG851981 DNC851981 DWY851981 EGU851981 EQQ851981 FAM851981 FKI851981 FUE851981 GEA851981 GNW851981 GXS851981 HHO851981 HRK851981 IBG851981 ILC851981 IUY851981 JEU851981 JOQ851981 JYM851981 KII851981 KSE851981 LCA851981 LLW851981 LVS851981 MFO851981 MPK851981 MZG851981 NJC851981 NSY851981 OCU851981 OMQ851981 OWM851981 PGI851981 PQE851981 QAA851981 QJW851981 QTS851981 RDO851981 RNK851981 RXG851981 SHC851981 SQY851981 TAU851981 TKQ851981 TUM851981 UEI851981 UOE851981 UYA851981 VHW851981 VRS851981 WBO851981 WLK851981 WVG851981 IU917517 SQ917517 ACM917517 AMI917517 AWE917517 BGA917517 BPW917517 BZS917517 CJO917517 CTK917517 DDG917517 DNC917517 DWY917517 EGU917517 EQQ917517 FAM917517 FKI917517 FUE917517 GEA917517 GNW917517 GXS917517 HHO917517 HRK917517 IBG917517 ILC917517 IUY917517 JEU917517 JOQ917517 JYM917517 KII917517 KSE917517 LCA917517 LLW917517 LVS917517 MFO917517 MPK917517 MZG917517 NJC917517 NSY917517 OCU917517 OMQ917517 OWM917517 PGI917517 PQE917517 QAA917517 QJW917517 QTS917517 RDO917517 RNK917517 RXG917517 SHC917517 SQY917517 TAU917517 TKQ917517 TUM917517 UEI917517 UOE917517 UYA917517 VHW917517 VRS917517 WBO917517 WLK917517 WVG917517 IU983053 SQ983053 ACM983053 AMI983053 AWE983053 BGA983053 BPW983053 BZS983053 CJO983053 CTK983053 DDG983053 DNC983053 DWY983053 EGU983053 EQQ983053 FAM983053 FKI983053 FUE983053 GEA983053 GNW983053 GXS983053 HHO983053 HRK983053 IBG983053 ILC983053 IUY983053 JEU983053 JOQ983053 JYM983053 KII983053 KSE983053 LCA983053 LLW983053 LVS983053 MFO983053 MPK983053 MZG983053 NJC983053 NSY983053 OCU983053 OMQ983053 OWM983053 PGI983053 PQE983053 QAA983053 QJW983053 QTS983053 RDO983053 RNK983053 RXG983053 SHC983053 SQY983053 TAU983053 TKQ983053 TUM983053 UEI983053 UOE983053 UYA983053 VHW983053 VRS983053 WBO983053 WLK983053 WVG983053 HU65549 RQ65549 ABM65549 ALI65549 AVE65549 BFA65549 BOW65549 BYS65549 CIO65549 CSK65549 DCG65549 DMC65549 DVY65549 EFU65549 EPQ65549 EZM65549 FJI65549 FTE65549 GDA65549 GMW65549 GWS65549 HGO65549 HQK65549 IAG65549 IKC65549 ITY65549 JDU65549 JNQ65549 JXM65549 KHI65549 KRE65549 LBA65549 LKW65549 LUS65549 MEO65549 MOK65549 MYG65549 NIC65549 NRY65549 OBU65549 OLQ65549 OVM65549 PFI65549 PPE65549 PZA65549 QIW65549 QSS65549 RCO65549 RMK65549 RWG65549 SGC65549 SPY65549 SZU65549 TJQ65549 TTM65549 UDI65549 UNE65549 UXA65549 VGW65549 VQS65549 WAO65549 WKK65549 WUG65549 HU131085 RQ131085 ABM131085 ALI131085 AVE131085 BFA131085 BOW131085 BYS131085 CIO131085 CSK131085 DCG131085 DMC131085 DVY131085 EFU131085 EPQ131085 EZM131085 FJI131085 FTE131085 GDA131085 GMW131085 GWS131085 HGO131085 HQK131085 IAG131085 IKC131085 ITY131085 JDU131085 JNQ131085 JXM131085 KHI131085 KRE131085 LBA131085 LKW131085 LUS131085 MEO131085 MOK131085 MYG131085 NIC131085 NRY131085 OBU131085 OLQ131085 OVM131085 PFI131085 PPE131085 PZA131085 QIW131085 QSS131085 RCO131085 RMK131085 RWG131085 SGC131085 SPY131085 SZU131085 TJQ131085 TTM131085 UDI131085 UNE131085 UXA131085 VGW131085 VQS131085 WAO131085 WKK131085 WUG131085 HU196621 RQ196621 ABM196621 ALI196621 AVE196621 BFA196621 BOW196621 BYS196621 CIO196621 CSK196621 DCG196621 DMC196621 DVY196621 EFU196621 EPQ196621 EZM196621 FJI196621 FTE196621 GDA196621 GMW196621 GWS196621 HGO196621 HQK196621 IAG196621 IKC196621 ITY196621 JDU196621 JNQ196621 JXM196621 KHI196621 KRE196621 LBA196621 LKW196621 LUS196621 MEO196621 MOK196621 MYG196621 NIC196621 NRY196621 OBU196621 OLQ196621 OVM196621 PFI196621 PPE196621 PZA196621 QIW196621 QSS196621 RCO196621 RMK196621 RWG196621 SGC196621 SPY196621 SZU196621 TJQ196621 TTM196621 UDI196621 UNE196621 UXA196621 VGW196621 VQS196621 WAO196621 WKK196621 WUG196621 HU262157 RQ262157 ABM262157 ALI262157 AVE262157 BFA262157 BOW262157 BYS262157 CIO262157 CSK262157 DCG262157 DMC262157 DVY262157 EFU262157 EPQ262157 EZM262157 FJI262157 FTE262157 GDA262157 GMW262157 GWS262157 HGO262157 HQK262157 IAG262157 IKC262157 ITY262157 JDU262157 JNQ262157 JXM262157 KHI262157 KRE262157 LBA262157 LKW262157 LUS262157 MEO262157 MOK262157 MYG262157 NIC262157 NRY262157 OBU262157 OLQ262157 OVM262157 PFI262157 PPE262157 PZA262157 QIW262157 QSS262157 RCO262157 RMK262157 RWG262157 SGC262157 SPY262157 SZU262157 TJQ262157 TTM262157 UDI262157 UNE262157 UXA262157 VGW262157 VQS262157 WAO262157 WKK262157 WUG262157 HU327693 RQ327693 ABM327693 ALI327693 AVE327693 BFA327693 BOW327693 BYS327693 CIO327693 CSK327693 DCG327693 DMC327693 DVY327693 EFU327693 EPQ327693 EZM327693 FJI327693 FTE327693 GDA327693 GMW327693 GWS327693 HGO327693 HQK327693 IAG327693 IKC327693 ITY327693 JDU327693 JNQ327693 JXM327693 KHI327693 KRE327693 LBA327693 LKW327693 LUS327693 MEO327693 MOK327693 MYG327693 NIC327693 NRY327693 OBU327693 OLQ327693 OVM327693 PFI327693 PPE327693 PZA327693 QIW327693 QSS327693 RCO327693 RMK327693 RWG327693 SGC327693 SPY327693 SZU327693 TJQ327693 TTM327693 UDI327693 UNE327693 UXA327693 VGW327693 VQS327693 WAO327693 WKK327693 WUG327693 HU393229 RQ393229 ABM393229 ALI393229 AVE393229 BFA393229 BOW393229 BYS393229 CIO393229 CSK393229 DCG393229 DMC393229 DVY393229 EFU393229 EPQ393229 EZM393229 FJI393229 FTE393229 GDA393229 GMW393229 GWS393229 HGO393229 HQK393229 IAG393229 IKC393229 ITY393229 JDU393229 JNQ393229 JXM393229 KHI393229 KRE393229 LBA393229 LKW393229 LUS393229 MEO393229 MOK393229 MYG393229 NIC393229 NRY393229 OBU393229 OLQ393229 OVM393229 PFI393229 PPE393229 PZA393229 QIW393229 QSS393229 RCO393229 RMK393229 RWG393229 SGC393229 SPY393229 SZU393229 TJQ393229 TTM393229 UDI393229 UNE393229 UXA393229 VGW393229 VQS393229 WAO393229 WKK393229 WUG393229 HU458765 RQ458765 ABM458765 ALI458765 AVE458765 BFA458765 BOW458765 BYS458765 CIO458765 CSK458765 DCG458765 DMC458765 DVY458765 EFU458765 EPQ458765 EZM458765 FJI458765 FTE458765 GDA458765 GMW458765 GWS458765 HGO458765 HQK458765 IAG458765 IKC458765 ITY458765 JDU458765 JNQ458765 JXM458765 KHI458765 KRE458765 LBA458765 LKW458765 LUS458765 MEO458765 MOK458765 MYG458765 NIC458765 NRY458765 OBU458765 OLQ458765 OVM458765 PFI458765 PPE458765 PZA458765 QIW458765 QSS458765 RCO458765 RMK458765 RWG458765 SGC458765 SPY458765 SZU458765 TJQ458765 TTM458765 UDI458765 UNE458765 UXA458765 VGW458765 VQS458765 WAO458765 WKK458765 WUG458765 HU524301 RQ524301 ABM524301 ALI524301 AVE524301 BFA524301 BOW524301 BYS524301 CIO524301 CSK524301 DCG524301 DMC524301 DVY524301 EFU524301 EPQ524301 EZM524301 FJI524301 FTE524301 GDA524301 GMW524301 GWS524301 HGO524301 HQK524301 IAG524301 IKC524301 ITY524301 JDU524301 JNQ524301 JXM524301 KHI524301 KRE524301 LBA524301 LKW524301 LUS524301 MEO524301 MOK524301 MYG524301 NIC524301 NRY524301 OBU524301 OLQ524301 OVM524301 PFI524301 PPE524301 PZA524301 QIW524301 QSS524301 RCO524301 RMK524301 RWG524301 SGC524301 SPY524301 SZU524301 TJQ524301 TTM524301 UDI524301 UNE524301 UXA524301 VGW524301 VQS524301 WAO524301 WKK524301 WUG524301 HU589837 RQ589837 ABM589837 ALI589837 AVE589837 BFA589837 BOW589837 BYS589837 CIO589837 CSK589837 DCG589837 DMC589837 DVY589837 EFU589837 EPQ589837 EZM589837 FJI589837 FTE589837 GDA589837 GMW589837 GWS589837 HGO589837 HQK589837 IAG589837 IKC589837 ITY589837 JDU589837 JNQ589837 JXM589837 KHI589837 KRE589837 LBA589837 LKW589837 LUS589837 MEO589837 MOK589837 MYG589837 NIC589837 NRY589837 OBU589837 OLQ589837 OVM589837 PFI589837 PPE589837 PZA589837 QIW589837 QSS589837 RCO589837 RMK589837 RWG589837 SGC589837 SPY589837 SZU589837 TJQ589837 TTM589837 UDI589837 UNE589837 UXA589837 VGW589837 VQS589837 WAO589837 WKK589837 WUG589837 HU655373 RQ655373 ABM655373 ALI655373 AVE655373 BFA655373 BOW655373 BYS655373 CIO655373 CSK655373 DCG655373 DMC655373 DVY655373 EFU655373 EPQ655373 EZM655373 FJI655373 FTE655373 GDA655373 GMW655373 GWS655373 HGO655373 HQK655373 IAG655373 IKC655373 ITY655373 JDU655373 JNQ655373 JXM655373 KHI655373 KRE655373 LBA655373 LKW655373 LUS655373 MEO655373 MOK655373 MYG655373 NIC655373 NRY655373 OBU655373 OLQ655373 OVM655373 PFI655373 PPE655373 PZA655373 QIW655373 QSS655373 RCO655373 RMK655373 RWG655373 SGC655373 SPY655373 SZU655373 TJQ655373 TTM655373 UDI655373 UNE655373 UXA655373 VGW655373 VQS655373 WAO655373 WKK655373 WUG655373 HU720909 RQ720909 ABM720909 ALI720909 AVE720909 BFA720909 BOW720909 BYS720909 CIO720909 CSK720909 DCG720909 DMC720909 DVY720909 EFU720909 EPQ720909 EZM720909 FJI720909 FTE720909 GDA720909 GMW720909 GWS720909 HGO720909 HQK720909 IAG720909 IKC720909 ITY720909 JDU720909 JNQ720909 JXM720909 KHI720909 KRE720909 LBA720909 LKW720909 LUS720909 MEO720909 MOK720909 MYG720909 NIC720909 NRY720909 OBU720909 OLQ720909 OVM720909 PFI720909 PPE720909 PZA720909 QIW720909 QSS720909 RCO720909 RMK720909 RWG720909 SGC720909 SPY720909 SZU720909 TJQ720909 TTM720909 UDI720909 UNE720909 UXA720909 VGW720909 VQS720909 WAO720909 WKK720909 WUG720909 HU786445 RQ786445 ABM786445 ALI786445 AVE786445 BFA786445 BOW786445 BYS786445 CIO786445 CSK786445 DCG786445 DMC786445 DVY786445 EFU786445 EPQ786445 EZM786445 FJI786445 FTE786445 GDA786445 GMW786445 GWS786445 HGO786445 HQK786445 IAG786445 IKC786445 ITY786445 JDU786445 JNQ786445 JXM786445 KHI786445 KRE786445 LBA786445 LKW786445 LUS786445 MEO786445 MOK786445 MYG786445 NIC786445 NRY786445 OBU786445 OLQ786445 OVM786445 PFI786445 PPE786445 PZA786445 QIW786445 QSS786445 RCO786445 RMK786445 RWG786445 SGC786445 SPY786445 SZU786445 TJQ786445 TTM786445 UDI786445 UNE786445 UXA786445 VGW786445 VQS786445 WAO786445 WKK786445 WUG786445 HU851981 RQ851981 ABM851981 ALI851981 AVE851981 BFA851981 BOW851981 BYS851981 CIO851981 CSK851981 DCG851981 DMC851981 DVY851981 EFU851981 EPQ851981 EZM851981 FJI851981 FTE851981 GDA851981 GMW851981 GWS851981 HGO851981 HQK851981 IAG851981 IKC851981 ITY851981 JDU851981 JNQ851981 JXM851981 KHI851981 KRE851981 LBA851981 LKW851981 LUS851981 MEO851981 MOK851981 MYG851981 NIC851981 NRY851981 OBU851981 OLQ851981 OVM851981 PFI851981 PPE851981 PZA851981 QIW851981 QSS851981 RCO851981 RMK851981 RWG851981 SGC851981 SPY851981 SZU851981 TJQ851981 TTM851981 UDI851981 UNE851981 UXA851981 VGW851981 VQS851981 WAO851981 WKK851981 WUG851981 HU917517 RQ917517 ABM917517 ALI917517 AVE917517 BFA917517 BOW917517 BYS917517 CIO917517 CSK917517 DCG917517 DMC917517 DVY917517 EFU917517 EPQ917517 EZM917517 FJI917517 FTE917517 GDA917517 GMW917517 GWS917517 HGO917517 HQK917517 IAG917517 IKC917517 ITY917517 JDU917517 JNQ917517 JXM917517 KHI917517 KRE917517 LBA917517 LKW917517 LUS917517 MEO917517 MOK917517 MYG917517 NIC917517 NRY917517 OBU917517 OLQ917517 OVM917517 PFI917517 PPE917517 PZA917517 QIW917517 QSS917517 RCO917517 RMK917517 RWG917517 SGC917517 SPY917517 SZU917517 TJQ917517 TTM917517 UDI917517 UNE917517 UXA917517 VGW917517 VQS917517 WAO917517 WKK917517 WUG917517 HU983053 RQ983053 ABM983053 ALI983053 AVE983053 BFA983053 BOW983053 BYS983053 CIO983053 CSK983053 DCG983053 DMC983053 DVY983053 EFU983053 EPQ983053 EZM983053 FJI983053 FTE983053 GDA983053 GMW983053 GWS983053 HGO983053 HQK983053 IAG983053 IKC983053 ITY983053 JDU983053 JNQ983053 JXM983053 KHI983053 KRE983053 LBA983053 LKW983053 LUS983053 MEO983053 MOK983053 MYG983053 NIC983053 NRY983053 OBU983053 OLQ983053 OVM983053 PFI983053 PPE983053 PZA983053 QIW983053 QSS983053 RCO983053 RMK983053 RWG983053 SGC983053 SPY983053 SZU983053 TJQ983053 TTM983053 UDI983053 UNE983053 UXA983053 VGW983053 VQS983053 WAO983053 WKK983053 WUG983053 HV69:IG69 RR69:SC69 ABN69:ABY69 ALJ69:ALU69 AVF69:AVQ69 BFB69:BFM69 BOX69:BPI69 BYT69:BZE69 CIP69:CJA69 CSL69:CSW69 DCH69:DCS69 DMD69:DMO69 DVZ69:DWK69 EFV69:EGG69 EPR69:EQC69 EZN69:EZY69 FJJ69:FJU69 FTF69:FTQ69 GDB69:GDM69 GMX69:GNI69 GWT69:GXE69 HGP69:HHA69 HQL69:HQW69 IAH69:IAS69 IKD69:IKO69 ITZ69:IUK69 JDV69:JEG69 JNR69:JOC69 JXN69:JXY69 KHJ69:KHU69 KRF69:KRQ69 LBB69:LBM69 LKX69:LLI69 LUT69:LVE69 MEP69:MFA69 MOL69:MOW69 MYH69:MYS69 NID69:NIO69 NRZ69:NSK69 OBV69:OCG69 OLR69:OMC69 OVN69:OVY69 PFJ69:PFU69 PPF69:PPQ69 PZB69:PZM69 QIX69:QJI69 QST69:QTE69 RCP69:RDA69 RML69:RMW69 RWH69:RWS69 SGD69:SGO69 SPZ69:SQK69 SZV69:TAG69 TJR69:TKC69 TTN69:TTY69 UDJ69:UDU69 UNF69:UNQ69 UXB69:UXM69 VGX69:VHI69 VQT69:VRE69 WAP69:WBA69 WKL69:WKW69 WUH69:WUS69 HV65530:IG65531 RR65530:SC65531 ABN65530:ABY65531 ALJ65530:ALU65531 AVF65530:AVQ65531 BFB65530:BFM65531 BOX65530:BPI65531 BYT65530:BZE65531 CIP65530:CJA65531 CSL65530:CSW65531 DCH65530:DCS65531 DMD65530:DMO65531 DVZ65530:DWK65531 EFV65530:EGG65531 EPR65530:EQC65531 EZN65530:EZY65531 FJJ65530:FJU65531 FTF65530:FTQ65531 GDB65530:GDM65531 GMX65530:GNI65531 GWT65530:GXE65531 HGP65530:HHA65531 HQL65530:HQW65531 IAH65530:IAS65531 IKD65530:IKO65531 ITZ65530:IUK65531 JDV65530:JEG65531 JNR65530:JOC65531 JXN65530:JXY65531 KHJ65530:KHU65531 KRF65530:KRQ65531 LBB65530:LBM65531 LKX65530:LLI65531 LUT65530:LVE65531 MEP65530:MFA65531 MOL65530:MOW65531 MYH65530:MYS65531 NID65530:NIO65531 NRZ65530:NSK65531 OBV65530:OCG65531 OLR65530:OMC65531 OVN65530:OVY65531 PFJ65530:PFU65531 PPF65530:PPQ65531 PZB65530:PZM65531 QIX65530:QJI65531 QST65530:QTE65531 RCP65530:RDA65531 RML65530:RMW65531 RWH65530:RWS65531 SGD65530:SGO65531 SPZ65530:SQK65531 SZV65530:TAG65531 TJR65530:TKC65531 TTN65530:TTY65531 UDJ65530:UDU65531 UNF65530:UNQ65531 UXB65530:UXM65531 VGX65530:VHI65531 VQT65530:VRE65531 WAP65530:WBA65531 WKL65530:WKW65531 WUH65530:WUS65531 HV131066:IG131067 RR131066:SC131067 ABN131066:ABY131067 ALJ131066:ALU131067 AVF131066:AVQ131067 BFB131066:BFM131067 BOX131066:BPI131067 BYT131066:BZE131067 CIP131066:CJA131067 CSL131066:CSW131067 DCH131066:DCS131067 DMD131066:DMO131067 DVZ131066:DWK131067 EFV131066:EGG131067 EPR131066:EQC131067 EZN131066:EZY131067 FJJ131066:FJU131067 FTF131066:FTQ131067 GDB131066:GDM131067 GMX131066:GNI131067 GWT131066:GXE131067 HGP131066:HHA131067 HQL131066:HQW131067 IAH131066:IAS131067 IKD131066:IKO131067 ITZ131066:IUK131067 JDV131066:JEG131067 JNR131066:JOC131067 JXN131066:JXY131067 KHJ131066:KHU131067 KRF131066:KRQ131067 LBB131066:LBM131067 LKX131066:LLI131067 LUT131066:LVE131067 MEP131066:MFA131067 MOL131066:MOW131067 MYH131066:MYS131067 NID131066:NIO131067 NRZ131066:NSK131067 OBV131066:OCG131067 OLR131066:OMC131067 OVN131066:OVY131067 PFJ131066:PFU131067 PPF131066:PPQ131067 PZB131066:PZM131067 QIX131066:QJI131067 QST131066:QTE131067 RCP131066:RDA131067 RML131066:RMW131067 RWH131066:RWS131067 SGD131066:SGO131067 SPZ131066:SQK131067 SZV131066:TAG131067 TJR131066:TKC131067 TTN131066:TTY131067 UDJ131066:UDU131067 UNF131066:UNQ131067 UXB131066:UXM131067 VGX131066:VHI131067 VQT131066:VRE131067 WAP131066:WBA131067 WKL131066:WKW131067 WUH131066:WUS131067 HV196602:IG196603 RR196602:SC196603 ABN196602:ABY196603 ALJ196602:ALU196603 AVF196602:AVQ196603 BFB196602:BFM196603 BOX196602:BPI196603 BYT196602:BZE196603 CIP196602:CJA196603 CSL196602:CSW196603 DCH196602:DCS196603 DMD196602:DMO196603 DVZ196602:DWK196603 EFV196602:EGG196603 EPR196602:EQC196603 EZN196602:EZY196603 FJJ196602:FJU196603 FTF196602:FTQ196603 GDB196602:GDM196603 GMX196602:GNI196603 GWT196602:GXE196603 HGP196602:HHA196603 HQL196602:HQW196603 IAH196602:IAS196603 IKD196602:IKO196603 ITZ196602:IUK196603 JDV196602:JEG196603 JNR196602:JOC196603 JXN196602:JXY196603 KHJ196602:KHU196603 KRF196602:KRQ196603 LBB196602:LBM196603 LKX196602:LLI196603 LUT196602:LVE196603 MEP196602:MFA196603 MOL196602:MOW196603 MYH196602:MYS196603 NID196602:NIO196603 NRZ196602:NSK196603 OBV196602:OCG196603 OLR196602:OMC196603 OVN196602:OVY196603 PFJ196602:PFU196603 PPF196602:PPQ196603 PZB196602:PZM196603 QIX196602:QJI196603 QST196602:QTE196603 RCP196602:RDA196603 RML196602:RMW196603 RWH196602:RWS196603 SGD196602:SGO196603 SPZ196602:SQK196603 SZV196602:TAG196603 TJR196602:TKC196603 TTN196602:TTY196603 UDJ196602:UDU196603 UNF196602:UNQ196603 UXB196602:UXM196603 VGX196602:VHI196603 VQT196602:VRE196603 WAP196602:WBA196603 WKL196602:WKW196603 WUH196602:WUS196603 HV262138:IG262139 RR262138:SC262139 ABN262138:ABY262139 ALJ262138:ALU262139 AVF262138:AVQ262139 BFB262138:BFM262139 BOX262138:BPI262139 BYT262138:BZE262139 CIP262138:CJA262139 CSL262138:CSW262139 DCH262138:DCS262139 DMD262138:DMO262139 DVZ262138:DWK262139 EFV262138:EGG262139 EPR262138:EQC262139 EZN262138:EZY262139 FJJ262138:FJU262139 FTF262138:FTQ262139 GDB262138:GDM262139 GMX262138:GNI262139 GWT262138:GXE262139 HGP262138:HHA262139 HQL262138:HQW262139 IAH262138:IAS262139 IKD262138:IKO262139 ITZ262138:IUK262139 JDV262138:JEG262139 JNR262138:JOC262139 JXN262138:JXY262139 KHJ262138:KHU262139 KRF262138:KRQ262139 LBB262138:LBM262139 LKX262138:LLI262139 LUT262138:LVE262139 MEP262138:MFA262139 MOL262138:MOW262139 MYH262138:MYS262139 NID262138:NIO262139 NRZ262138:NSK262139 OBV262138:OCG262139 OLR262138:OMC262139 OVN262138:OVY262139 PFJ262138:PFU262139 PPF262138:PPQ262139 PZB262138:PZM262139 QIX262138:QJI262139 QST262138:QTE262139 RCP262138:RDA262139 RML262138:RMW262139 RWH262138:RWS262139 SGD262138:SGO262139 SPZ262138:SQK262139 SZV262138:TAG262139 TJR262138:TKC262139 TTN262138:TTY262139 UDJ262138:UDU262139 UNF262138:UNQ262139 UXB262138:UXM262139 VGX262138:VHI262139 VQT262138:VRE262139 WAP262138:WBA262139 WKL262138:WKW262139 WUH262138:WUS262139 HV327674:IG327675 RR327674:SC327675 ABN327674:ABY327675 ALJ327674:ALU327675 AVF327674:AVQ327675 BFB327674:BFM327675 BOX327674:BPI327675 BYT327674:BZE327675 CIP327674:CJA327675 CSL327674:CSW327675 DCH327674:DCS327675 DMD327674:DMO327675 DVZ327674:DWK327675 EFV327674:EGG327675 EPR327674:EQC327675 EZN327674:EZY327675 FJJ327674:FJU327675 FTF327674:FTQ327675 GDB327674:GDM327675 GMX327674:GNI327675 GWT327674:GXE327675 HGP327674:HHA327675 HQL327674:HQW327675 IAH327674:IAS327675 IKD327674:IKO327675 ITZ327674:IUK327675 JDV327674:JEG327675 JNR327674:JOC327675 JXN327674:JXY327675 KHJ327674:KHU327675 KRF327674:KRQ327675 LBB327674:LBM327675 LKX327674:LLI327675 LUT327674:LVE327675 MEP327674:MFA327675 MOL327674:MOW327675 MYH327674:MYS327675 NID327674:NIO327675 NRZ327674:NSK327675 OBV327674:OCG327675 OLR327674:OMC327675 OVN327674:OVY327675 PFJ327674:PFU327675 PPF327674:PPQ327675 PZB327674:PZM327675 QIX327674:QJI327675 QST327674:QTE327675 RCP327674:RDA327675 RML327674:RMW327675 RWH327674:RWS327675 SGD327674:SGO327675 SPZ327674:SQK327675 SZV327674:TAG327675 TJR327674:TKC327675 TTN327674:TTY327675 UDJ327674:UDU327675 UNF327674:UNQ327675 UXB327674:UXM327675 VGX327674:VHI327675 VQT327674:VRE327675 WAP327674:WBA327675 WKL327674:WKW327675 WUH327674:WUS327675 HV393210:IG393211 RR393210:SC393211 ABN393210:ABY393211 ALJ393210:ALU393211 AVF393210:AVQ393211 BFB393210:BFM393211 BOX393210:BPI393211 BYT393210:BZE393211 CIP393210:CJA393211 CSL393210:CSW393211 DCH393210:DCS393211 DMD393210:DMO393211 DVZ393210:DWK393211 EFV393210:EGG393211 EPR393210:EQC393211 EZN393210:EZY393211 FJJ393210:FJU393211 FTF393210:FTQ393211 GDB393210:GDM393211 GMX393210:GNI393211 GWT393210:GXE393211 HGP393210:HHA393211 HQL393210:HQW393211 IAH393210:IAS393211 IKD393210:IKO393211 ITZ393210:IUK393211 JDV393210:JEG393211 JNR393210:JOC393211 JXN393210:JXY393211 KHJ393210:KHU393211 KRF393210:KRQ393211 LBB393210:LBM393211 LKX393210:LLI393211 LUT393210:LVE393211 MEP393210:MFA393211 MOL393210:MOW393211 MYH393210:MYS393211 NID393210:NIO393211 NRZ393210:NSK393211 OBV393210:OCG393211 OLR393210:OMC393211 OVN393210:OVY393211 PFJ393210:PFU393211 PPF393210:PPQ393211 PZB393210:PZM393211 QIX393210:QJI393211 QST393210:QTE393211 RCP393210:RDA393211 RML393210:RMW393211 RWH393210:RWS393211 SGD393210:SGO393211 SPZ393210:SQK393211 SZV393210:TAG393211 TJR393210:TKC393211 TTN393210:TTY393211 UDJ393210:UDU393211 UNF393210:UNQ393211 UXB393210:UXM393211 VGX393210:VHI393211 VQT393210:VRE393211 WAP393210:WBA393211 WKL393210:WKW393211 WUH393210:WUS393211 HV458746:IG458747 RR458746:SC458747 ABN458746:ABY458747 ALJ458746:ALU458747 AVF458746:AVQ458747 BFB458746:BFM458747 BOX458746:BPI458747 BYT458746:BZE458747 CIP458746:CJA458747 CSL458746:CSW458747 DCH458746:DCS458747 DMD458746:DMO458747 DVZ458746:DWK458747 EFV458746:EGG458747 EPR458746:EQC458747 EZN458746:EZY458747 FJJ458746:FJU458747 FTF458746:FTQ458747 GDB458746:GDM458747 GMX458746:GNI458747 GWT458746:GXE458747 HGP458746:HHA458747 HQL458746:HQW458747 IAH458746:IAS458747 IKD458746:IKO458747 ITZ458746:IUK458747 JDV458746:JEG458747 JNR458746:JOC458747 JXN458746:JXY458747 KHJ458746:KHU458747 KRF458746:KRQ458747 LBB458746:LBM458747 LKX458746:LLI458747 LUT458746:LVE458747 MEP458746:MFA458747 MOL458746:MOW458747 MYH458746:MYS458747 NID458746:NIO458747 NRZ458746:NSK458747 OBV458746:OCG458747 OLR458746:OMC458747 OVN458746:OVY458747 PFJ458746:PFU458747 PPF458746:PPQ458747 PZB458746:PZM458747 QIX458746:QJI458747 QST458746:QTE458747 RCP458746:RDA458747 RML458746:RMW458747 RWH458746:RWS458747 SGD458746:SGO458747 SPZ458746:SQK458747 SZV458746:TAG458747 TJR458746:TKC458747 TTN458746:TTY458747 UDJ458746:UDU458747 UNF458746:UNQ458747 UXB458746:UXM458747 VGX458746:VHI458747 VQT458746:VRE458747 WAP458746:WBA458747 WKL458746:WKW458747 WUH458746:WUS458747 HV524282:IG524283 RR524282:SC524283 ABN524282:ABY524283 ALJ524282:ALU524283 AVF524282:AVQ524283 BFB524282:BFM524283 BOX524282:BPI524283 BYT524282:BZE524283 CIP524282:CJA524283 CSL524282:CSW524283 DCH524282:DCS524283 DMD524282:DMO524283 DVZ524282:DWK524283 EFV524282:EGG524283 EPR524282:EQC524283 EZN524282:EZY524283 FJJ524282:FJU524283 FTF524282:FTQ524283 GDB524282:GDM524283 GMX524282:GNI524283 GWT524282:GXE524283 HGP524282:HHA524283 HQL524282:HQW524283 IAH524282:IAS524283 IKD524282:IKO524283 ITZ524282:IUK524283 JDV524282:JEG524283 JNR524282:JOC524283 JXN524282:JXY524283 KHJ524282:KHU524283 KRF524282:KRQ524283 LBB524282:LBM524283 LKX524282:LLI524283 LUT524282:LVE524283 MEP524282:MFA524283 MOL524282:MOW524283 MYH524282:MYS524283 NID524282:NIO524283 NRZ524282:NSK524283 OBV524282:OCG524283 OLR524282:OMC524283 OVN524282:OVY524283 PFJ524282:PFU524283 PPF524282:PPQ524283 PZB524282:PZM524283 QIX524282:QJI524283 QST524282:QTE524283 RCP524282:RDA524283 RML524282:RMW524283 RWH524282:RWS524283 SGD524282:SGO524283 SPZ524282:SQK524283 SZV524282:TAG524283 TJR524282:TKC524283 TTN524282:TTY524283 UDJ524282:UDU524283 UNF524282:UNQ524283 UXB524282:UXM524283 VGX524282:VHI524283 VQT524282:VRE524283 WAP524282:WBA524283 WKL524282:WKW524283 WUH524282:WUS524283 HV589818:IG589819 RR589818:SC589819 ABN589818:ABY589819 ALJ589818:ALU589819 AVF589818:AVQ589819 BFB589818:BFM589819 BOX589818:BPI589819 BYT589818:BZE589819 CIP589818:CJA589819 CSL589818:CSW589819 DCH589818:DCS589819 DMD589818:DMO589819 DVZ589818:DWK589819 EFV589818:EGG589819 EPR589818:EQC589819 EZN589818:EZY589819 FJJ589818:FJU589819 FTF589818:FTQ589819 GDB589818:GDM589819 GMX589818:GNI589819 GWT589818:GXE589819 HGP589818:HHA589819 HQL589818:HQW589819 IAH589818:IAS589819 IKD589818:IKO589819 ITZ589818:IUK589819 JDV589818:JEG589819 JNR589818:JOC589819 JXN589818:JXY589819 KHJ589818:KHU589819 KRF589818:KRQ589819 LBB589818:LBM589819 LKX589818:LLI589819 LUT589818:LVE589819 MEP589818:MFA589819 MOL589818:MOW589819 MYH589818:MYS589819 NID589818:NIO589819 NRZ589818:NSK589819 OBV589818:OCG589819 OLR589818:OMC589819 OVN589818:OVY589819 PFJ589818:PFU589819 PPF589818:PPQ589819 PZB589818:PZM589819 QIX589818:QJI589819 QST589818:QTE589819 RCP589818:RDA589819 RML589818:RMW589819 RWH589818:RWS589819 SGD589818:SGO589819 SPZ589818:SQK589819 SZV589818:TAG589819 TJR589818:TKC589819 TTN589818:TTY589819 UDJ589818:UDU589819 UNF589818:UNQ589819 UXB589818:UXM589819 VGX589818:VHI589819 VQT589818:VRE589819 WAP589818:WBA589819 WKL589818:WKW589819 WUH589818:WUS589819 HV655354:IG655355 RR655354:SC655355 ABN655354:ABY655355 ALJ655354:ALU655355 AVF655354:AVQ655355 BFB655354:BFM655355 BOX655354:BPI655355 BYT655354:BZE655355 CIP655354:CJA655355 CSL655354:CSW655355 DCH655354:DCS655355 DMD655354:DMO655355 DVZ655354:DWK655355 EFV655354:EGG655355 EPR655354:EQC655355 EZN655354:EZY655355 FJJ655354:FJU655355 FTF655354:FTQ655355 GDB655354:GDM655355 GMX655354:GNI655355 GWT655354:GXE655355 HGP655354:HHA655355 HQL655354:HQW655355 IAH655354:IAS655355 IKD655354:IKO655355 ITZ655354:IUK655355 JDV655354:JEG655355 JNR655354:JOC655355 JXN655354:JXY655355 KHJ655354:KHU655355 KRF655354:KRQ655355 LBB655354:LBM655355 LKX655354:LLI655355 LUT655354:LVE655355 MEP655354:MFA655355 MOL655354:MOW655355 MYH655354:MYS655355 NID655354:NIO655355 NRZ655354:NSK655355 OBV655354:OCG655355 OLR655354:OMC655355 OVN655354:OVY655355 PFJ655354:PFU655355 PPF655354:PPQ655355 PZB655354:PZM655355 QIX655354:QJI655355 QST655354:QTE655355 RCP655354:RDA655355 RML655354:RMW655355 RWH655354:RWS655355 SGD655354:SGO655355 SPZ655354:SQK655355 SZV655354:TAG655355 TJR655354:TKC655355 TTN655354:TTY655355 UDJ655354:UDU655355 UNF655354:UNQ655355 UXB655354:UXM655355 VGX655354:VHI655355 VQT655354:VRE655355 WAP655354:WBA655355 WKL655354:WKW655355 WUH655354:WUS655355 HV720890:IG720891 RR720890:SC720891 ABN720890:ABY720891 ALJ720890:ALU720891 AVF720890:AVQ720891 BFB720890:BFM720891 BOX720890:BPI720891 BYT720890:BZE720891 CIP720890:CJA720891 CSL720890:CSW720891 DCH720890:DCS720891 DMD720890:DMO720891 DVZ720890:DWK720891 EFV720890:EGG720891 EPR720890:EQC720891 EZN720890:EZY720891 FJJ720890:FJU720891 FTF720890:FTQ720891 GDB720890:GDM720891 GMX720890:GNI720891 GWT720890:GXE720891 HGP720890:HHA720891 HQL720890:HQW720891 IAH720890:IAS720891 IKD720890:IKO720891 ITZ720890:IUK720891 JDV720890:JEG720891 JNR720890:JOC720891 JXN720890:JXY720891 KHJ720890:KHU720891 KRF720890:KRQ720891 LBB720890:LBM720891 LKX720890:LLI720891 LUT720890:LVE720891 MEP720890:MFA720891 MOL720890:MOW720891 MYH720890:MYS720891 NID720890:NIO720891 NRZ720890:NSK720891 OBV720890:OCG720891 OLR720890:OMC720891 OVN720890:OVY720891 PFJ720890:PFU720891 PPF720890:PPQ720891 PZB720890:PZM720891 QIX720890:QJI720891 QST720890:QTE720891 RCP720890:RDA720891 RML720890:RMW720891 RWH720890:RWS720891 SGD720890:SGO720891 SPZ720890:SQK720891 SZV720890:TAG720891 TJR720890:TKC720891 TTN720890:TTY720891 UDJ720890:UDU720891 UNF720890:UNQ720891 UXB720890:UXM720891 VGX720890:VHI720891 VQT720890:VRE720891 WAP720890:WBA720891 WKL720890:WKW720891 WUH720890:WUS720891 HV786426:IG786427 RR786426:SC786427 ABN786426:ABY786427 ALJ786426:ALU786427 AVF786426:AVQ786427 BFB786426:BFM786427 BOX786426:BPI786427 BYT786426:BZE786427 CIP786426:CJA786427 CSL786426:CSW786427 DCH786426:DCS786427 DMD786426:DMO786427 DVZ786426:DWK786427 EFV786426:EGG786427 EPR786426:EQC786427 EZN786426:EZY786427 FJJ786426:FJU786427 FTF786426:FTQ786427 GDB786426:GDM786427 GMX786426:GNI786427 GWT786426:GXE786427 HGP786426:HHA786427 HQL786426:HQW786427 IAH786426:IAS786427 IKD786426:IKO786427 ITZ786426:IUK786427 JDV786426:JEG786427 JNR786426:JOC786427 JXN786426:JXY786427 KHJ786426:KHU786427 KRF786426:KRQ786427 LBB786426:LBM786427 LKX786426:LLI786427 LUT786426:LVE786427 MEP786426:MFA786427 MOL786426:MOW786427 MYH786426:MYS786427 NID786426:NIO786427 NRZ786426:NSK786427 OBV786426:OCG786427 OLR786426:OMC786427 OVN786426:OVY786427 PFJ786426:PFU786427 PPF786426:PPQ786427 PZB786426:PZM786427 QIX786426:QJI786427 QST786426:QTE786427 RCP786426:RDA786427 RML786426:RMW786427 RWH786426:RWS786427 SGD786426:SGO786427 SPZ786426:SQK786427 SZV786426:TAG786427 TJR786426:TKC786427 TTN786426:TTY786427 UDJ786426:UDU786427 UNF786426:UNQ786427 UXB786426:UXM786427 VGX786426:VHI786427 VQT786426:VRE786427 WAP786426:WBA786427 WKL786426:WKW786427 WUH786426:WUS786427 HV851962:IG851963 RR851962:SC851963 ABN851962:ABY851963 ALJ851962:ALU851963 AVF851962:AVQ851963 BFB851962:BFM851963 BOX851962:BPI851963 BYT851962:BZE851963 CIP851962:CJA851963 CSL851962:CSW851963 DCH851962:DCS851963 DMD851962:DMO851963 DVZ851962:DWK851963 EFV851962:EGG851963 EPR851962:EQC851963 EZN851962:EZY851963 FJJ851962:FJU851963 FTF851962:FTQ851963 GDB851962:GDM851963 GMX851962:GNI851963 GWT851962:GXE851963 HGP851962:HHA851963 HQL851962:HQW851963 IAH851962:IAS851963 IKD851962:IKO851963 ITZ851962:IUK851963 JDV851962:JEG851963 JNR851962:JOC851963 JXN851962:JXY851963 KHJ851962:KHU851963 KRF851962:KRQ851963 LBB851962:LBM851963 LKX851962:LLI851963 LUT851962:LVE851963 MEP851962:MFA851963 MOL851962:MOW851963 MYH851962:MYS851963 NID851962:NIO851963 NRZ851962:NSK851963 OBV851962:OCG851963 OLR851962:OMC851963 OVN851962:OVY851963 PFJ851962:PFU851963 PPF851962:PPQ851963 PZB851962:PZM851963 QIX851962:QJI851963 QST851962:QTE851963 RCP851962:RDA851963 RML851962:RMW851963 RWH851962:RWS851963 SGD851962:SGO851963 SPZ851962:SQK851963 SZV851962:TAG851963 TJR851962:TKC851963 TTN851962:TTY851963 UDJ851962:UDU851963 UNF851962:UNQ851963 UXB851962:UXM851963 VGX851962:VHI851963 VQT851962:VRE851963 WAP851962:WBA851963 WKL851962:WKW851963 WUH851962:WUS851963 HV917498:IG917499 RR917498:SC917499 ABN917498:ABY917499 ALJ917498:ALU917499 AVF917498:AVQ917499 BFB917498:BFM917499 BOX917498:BPI917499 BYT917498:BZE917499 CIP917498:CJA917499 CSL917498:CSW917499 DCH917498:DCS917499 DMD917498:DMO917499 DVZ917498:DWK917499 EFV917498:EGG917499 EPR917498:EQC917499 EZN917498:EZY917499 FJJ917498:FJU917499 FTF917498:FTQ917499 GDB917498:GDM917499 GMX917498:GNI917499 GWT917498:GXE917499 HGP917498:HHA917499 HQL917498:HQW917499 IAH917498:IAS917499 IKD917498:IKO917499 ITZ917498:IUK917499 JDV917498:JEG917499 JNR917498:JOC917499 JXN917498:JXY917499 KHJ917498:KHU917499 KRF917498:KRQ917499 LBB917498:LBM917499 LKX917498:LLI917499 LUT917498:LVE917499 MEP917498:MFA917499 MOL917498:MOW917499 MYH917498:MYS917499 NID917498:NIO917499 NRZ917498:NSK917499 OBV917498:OCG917499 OLR917498:OMC917499 OVN917498:OVY917499 PFJ917498:PFU917499 PPF917498:PPQ917499 PZB917498:PZM917499 QIX917498:QJI917499 QST917498:QTE917499 RCP917498:RDA917499 RML917498:RMW917499 RWH917498:RWS917499 SGD917498:SGO917499 SPZ917498:SQK917499 SZV917498:TAG917499 TJR917498:TKC917499 TTN917498:TTY917499 UDJ917498:UDU917499 UNF917498:UNQ917499 UXB917498:UXM917499 VGX917498:VHI917499 VQT917498:VRE917499 WAP917498:WBA917499 WKL917498:WKW917499 WUH917498:WUS917499 HV983034:IG983035 RR983034:SC983035 ABN983034:ABY983035 ALJ983034:ALU983035 AVF983034:AVQ983035 BFB983034:BFM983035 BOX983034:BPI983035 BYT983034:BZE983035 CIP983034:CJA983035 CSL983034:CSW983035 DCH983034:DCS983035 DMD983034:DMO983035 DVZ983034:DWK983035 EFV983034:EGG983035 EPR983034:EQC983035 EZN983034:EZY983035 FJJ983034:FJU983035 FTF983034:FTQ983035 GDB983034:GDM983035 GMX983034:GNI983035 GWT983034:GXE983035 HGP983034:HHA983035 HQL983034:HQW983035 IAH983034:IAS983035 IKD983034:IKO983035 ITZ983034:IUK983035 JDV983034:JEG983035 JNR983034:JOC983035 JXN983034:JXY983035 KHJ983034:KHU983035 KRF983034:KRQ983035 LBB983034:LBM983035 LKX983034:LLI983035 LUT983034:LVE983035 MEP983034:MFA983035 MOL983034:MOW983035 MYH983034:MYS983035 NID983034:NIO983035 NRZ983034:NSK983035 OBV983034:OCG983035 OLR983034:OMC983035 OVN983034:OVY983035 PFJ983034:PFU983035 PPF983034:PPQ983035 PZB983034:PZM983035 QIX983034:QJI983035 QST983034:QTE983035 RCP983034:RDA983035 RML983034:RMW983035 RWH983034:RWS983035 SGD983034:SGO983035 SPZ983034:SQK983035 SZV983034:TAG983035 TJR983034:TKC983035 TTN983034:TTY983035 UDJ983034:UDU983035 UNF983034:UNQ983035 UXB983034:UXM983035 VGX983034:VHI983035 VQT983034:VRE983035 WAP983034:WBA983035 WKL983034:WKW983035 WUH983034:WUS983035 IV69:JG69 SR69:TC69 ACN69:ACY69 AMJ69:AMU69 AWF69:AWQ69 BGB69:BGM69 BPX69:BQI69 BZT69:CAE69 CJP69:CKA69 CTL69:CTW69 DDH69:DDS69 DND69:DNO69 DWZ69:DXK69 EGV69:EHG69 EQR69:ERC69 FAN69:FAY69 FKJ69:FKU69 FUF69:FUQ69 GEB69:GEM69 GNX69:GOI69 GXT69:GYE69 HHP69:HIA69 HRL69:HRW69 IBH69:IBS69 ILD69:ILO69 IUZ69:IVK69 JEV69:JFG69 JOR69:JPC69 JYN69:JYY69 KIJ69:KIU69 KSF69:KSQ69 LCB69:LCM69 LLX69:LMI69 LVT69:LWE69 MFP69:MGA69 MPL69:MPW69 MZH69:MZS69 NJD69:NJO69 NSZ69:NTK69 OCV69:ODG69 OMR69:ONC69 OWN69:OWY69 PGJ69:PGU69 PQF69:PQQ69 QAB69:QAM69 QJX69:QKI69 QTT69:QUE69 RDP69:REA69 RNL69:RNW69 RXH69:RXS69 SHD69:SHO69 SQZ69:SRK69 TAV69:TBG69 TKR69:TLC69 TUN69:TUY69 UEJ69:UEU69 UOF69:UOQ69 UYB69:UYM69 VHX69:VII69 VRT69:VSE69 WBP69:WCA69 WLL69:WLW69 WVH69:WVS69 IV65530:JG65531 SR65530:TC65531 ACN65530:ACY65531 AMJ65530:AMU65531 AWF65530:AWQ65531 BGB65530:BGM65531 BPX65530:BQI65531 BZT65530:CAE65531 CJP65530:CKA65531 CTL65530:CTW65531 DDH65530:DDS65531 DND65530:DNO65531 DWZ65530:DXK65531 EGV65530:EHG65531 EQR65530:ERC65531 FAN65530:FAY65531 FKJ65530:FKU65531 FUF65530:FUQ65531 GEB65530:GEM65531 GNX65530:GOI65531 GXT65530:GYE65531 HHP65530:HIA65531 HRL65530:HRW65531 IBH65530:IBS65531 ILD65530:ILO65531 IUZ65530:IVK65531 JEV65530:JFG65531 JOR65530:JPC65531 JYN65530:JYY65531 KIJ65530:KIU65531 KSF65530:KSQ65531 LCB65530:LCM65531 LLX65530:LMI65531 LVT65530:LWE65531 MFP65530:MGA65531 MPL65530:MPW65531 MZH65530:MZS65531 NJD65530:NJO65531 NSZ65530:NTK65531 OCV65530:ODG65531 OMR65530:ONC65531 OWN65530:OWY65531 PGJ65530:PGU65531 PQF65530:PQQ65531 QAB65530:QAM65531 QJX65530:QKI65531 QTT65530:QUE65531 RDP65530:REA65531 RNL65530:RNW65531 RXH65530:RXS65531 SHD65530:SHO65531 SQZ65530:SRK65531 TAV65530:TBG65531 TKR65530:TLC65531 TUN65530:TUY65531 UEJ65530:UEU65531 UOF65530:UOQ65531 UYB65530:UYM65531 VHX65530:VII65531 VRT65530:VSE65531 WBP65530:WCA65531 WLL65530:WLW65531 WVH65530:WVS65531 IV131066:JG131067 SR131066:TC131067 ACN131066:ACY131067 AMJ131066:AMU131067 AWF131066:AWQ131067 BGB131066:BGM131067 BPX131066:BQI131067 BZT131066:CAE131067 CJP131066:CKA131067 CTL131066:CTW131067 DDH131066:DDS131067 DND131066:DNO131067 DWZ131066:DXK131067 EGV131066:EHG131067 EQR131066:ERC131067 FAN131066:FAY131067 FKJ131066:FKU131067 FUF131066:FUQ131067 GEB131066:GEM131067 GNX131066:GOI131067 GXT131066:GYE131067 HHP131066:HIA131067 HRL131066:HRW131067 IBH131066:IBS131067 ILD131066:ILO131067 IUZ131066:IVK131067 JEV131066:JFG131067 JOR131066:JPC131067 JYN131066:JYY131067 KIJ131066:KIU131067 KSF131066:KSQ131067 LCB131066:LCM131067 LLX131066:LMI131067 LVT131066:LWE131067 MFP131066:MGA131067 MPL131066:MPW131067 MZH131066:MZS131067 NJD131066:NJO131067 NSZ131066:NTK131067 OCV131066:ODG131067 OMR131066:ONC131067 OWN131066:OWY131067 PGJ131066:PGU131067 PQF131066:PQQ131067 QAB131066:QAM131067 QJX131066:QKI131067 QTT131066:QUE131067 RDP131066:REA131067 RNL131066:RNW131067 RXH131066:RXS131067 SHD131066:SHO131067 SQZ131066:SRK131067 TAV131066:TBG131067 TKR131066:TLC131067 TUN131066:TUY131067 UEJ131066:UEU131067 UOF131066:UOQ131067 UYB131066:UYM131067 VHX131066:VII131067 VRT131066:VSE131067 WBP131066:WCA131067 WLL131066:WLW131067 WVH131066:WVS131067 IV196602:JG196603 SR196602:TC196603 ACN196602:ACY196603 AMJ196602:AMU196603 AWF196602:AWQ196603 BGB196602:BGM196603 BPX196602:BQI196603 BZT196602:CAE196603 CJP196602:CKA196603 CTL196602:CTW196603 DDH196602:DDS196603 DND196602:DNO196603 DWZ196602:DXK196603 EGV196602:EHG196603 EQR196602:ERC196603 FAN196602:FAY196603 FKJ196602:FKU196603 FUF196602:FUQ196603 GEB196602:GEM196603 GNX196602:GOI196603 GXT196602:GYE196603 HHP196602:HIA196603 HRL196602:HRW196603 IBH196602:IBS196603 ILD196602:ILO196603 IUZ196602:IVK196603 JEV196602:JFG196603 JOR196602:JPC196603 JYN196602:JYY196603 KIJ196602:KIU196603 KSF196602:KSQ196603 LCB196602:LCM196603 LLX196602:LMI196603 LVT196602:LWE196603 MFP196602:MGA196603 MPL196602:MPW196603 MZH196602:MZS196603 NJD196602:NJO196603 NSZ196602:NTK196603 OCV196602:ODG196603 OMR196602:ONC196603 OWN196602:OWY196603 PGJ196602:PGU196603 PQF196602:PQQ196603 QAB196602:QAM196603 QJX196602:QKI196603 QTT196602:QUE196603 RDP196602:REA196603 RNL196602:RNW196603 RXH196602:RXS196603 SHD196602:SHO196603 SQZ196602:SRK196603 TAV196602:TBG196603 TKR196602:TLC196603 TUN196602:TUY196603 UEJ196602:UEU196603 UOF196602:UOQ196603 UYB196602:UYM196603 VHX196602:VII196603 VRT196602:VSE196603 WBP196602:WCA196603 WLL196602:WLW196603 WVH196602:WVS196603 IV262138:JG262139 SR262138:TC262139 ACN262138:ACY262139 AMJ262138:AMU262139 AWF262138:AWQ262139 BGB262138:BGM262139 BPX262138:BQI262139 BZT262138:CAE262139 CJP262138:CKA262139 CTL262138:CTW262139 DDH262138:DDS262139 DND262138:DNO262139 DWZ262138:DXK262139 EGV262138:EHG262139 EQR262138:ERC262139 FAN262138:FAY262139 FKJ262138:FKU262139 FUF262138:FUQ262139 GEB262138:GEM262139 GNX262138:GOI262139 GXT262138:GYE262139 HHP262138:HIA262139 HRL262138:HRW262139 IBH262138:IBS262139 ILD262138:ILO262139 IUZ262138:IVK262139 JEV262138:JFG262139 JOR262138:JPC262139 JYN262138:JYY262139 KIJ262138:KIU262139 KSF262138:KSQ262139 LCB262138:LCM262139 LLX262138:LMI262139 LVT262138:LWE262139 MFP262138:MGA262139 MPL262138:MPW262139 MZH262138:MZS262139 NJD262138:NJO262139 NSZ262138:NTK262139 OCV262138:ODG262139 OMR262138:ONC262139 OWN262138:OWY262139 PGJ262138:PGU262139 PQF262138:PQQ262139 QAB262138:QAM262139 QJX262138:QKI262139 QTT262138:QUE262139 RDP262138:REA262139 RNL262138:RNW262139 RXH262138:RXS262139 SHD262138:SHO262139 SQZ262138:SRK262139 TAV262138:TBG262139 TKR262138:TLC262139 TUN262138:TUY262139 UEJ262138:UEU262139 UOF262138:UOQ262139 UYB262138:UYM262139 VHX262138:VII262139 VRT262138:VSE262139 WBP262138:WCA262139 WLL262138:WLW262139 WVH262138:WVS262139 IV327674:JG327675 SR327674:TC327675 ACN327674:ACY327675 AMJ327674:AMU327675 AWF327674:AWQ327675 BGB327674:BGM327675 BPX327674:BQI327675 BZT327674:CAE327675 CJP327674:CKA327675 CTL327674:CTW327675 DDH327674:DDS327675 DND327674:DNO327675 DWZ327674:DXK327675 EGV327674:EHG327675 EQR327674:ERC327675 FAN327674:FAY327675 FKJ327674:FKU327675 FUF327674:FUQ327675 GEB327674:GEM327675 GNX327674:GOI327675 GXT327674:GYE327675 HHP327674:HIA327675 HRL327674:HRW327675 IBH327674:IBS327675 ILD327674:ILO327675 IUZ327674:IVK327675 JEV327674:JFG327675 JOR327674:JPC327675 JYN327674:JYY327675 KIJ327674:KIU327675 KSF327674:KSQ327675 LCB327674:LCM327675 LLX327674:LMI327675 LVT327674:LWE327675 MFP327674:MGA327675 MPL327674:MPW327675 MZH327674:MZS327675 NJD327674:NJO327675 NSZ327674:NTK327675 OCV327674:ODG327675 OMR327674:ONC327675 OWN327674:OWY327675 PGJ327674:PGU327675 PQF327674:PQQ327675 QAB327674:QAM327675 QJX327674:QKI327675 QTT327674:QUE327675 RDP327674:REA327675 RNL327674:RNW327675 RXH327674:RXS327675 SHD327674:SHO327675 SQZ327674:SRK327675 TAV327674:TBG327675 TKR327674:TLC327675 TUN327674:TUY327675 UEJ327674:UEU327675 UOF327674:UOQ327675 UYB327674:UYM327675 VHX327674:VII327675 VRT327674:VSE327675 WBP327674:WCA327675 WLL327674:WLW327675 WVH327674:WVS327675 IV393210:JG393211 SR393210:TC393211 ACN393210:ACY393211 AMJ393210:AMU393211 AWF393210:AWQ393211 BGB393210:BGM393211 BPX393210:BQI393211 BZT393210:CAE393211 CJP393210:CKA393211 CTL393210:CTW393211 DDH393210:DDS393211 DND393210:DNO393211 DWZ393210:DXK393211 EGV393210:EHG393211 EQR393210:ERC393211 FAN393210:FAY393211 FKJ393210:FKU393211 FUF393210:FUQ393211 GEB393210:GEM393211 GNX393210:GOI393211 GXT393210:GYE393211 HHP393210:HIA393211 HRL393210:HRW393211 IBH393210:IBS393211 ILD393210:ILO393211 IUZ393210:IVK393211 JEV393210:JFG393211 JOR393210:JPC393211 JYN393210:JYY393211 KIJ393210:KIU393211 KSF393210:KSQ393211 LCB393210:LCM393211 LLX393210:LMI393211 LVT393210:LWE393211 MFP393210:MGA393211 MPL393210:MPW393211 MZH393210:MZS393211 NJD393210:NJO393211 NSZ393210:NTK393211 OCV393210:ODG393211 OMR393210:ONC393211 OWN393210:OWY393211 PGJ393210:PGU393211 PQF393210:PQQ393211 QAB393210:QAM393211 QJX393210:QKI393211 QTT393210:QUE393211 RDP393210:REA393211 RNL393210:RNW393211 RXH393210:RXS393211 SHD393210:SHO393211 SQZ393210:SRK393211 TAV393210:TBG393211 TKR393210:TLC393211 TUN393210:TUY393211 UEJ393210:UEU393211 UOF393210:UOQ393211 UYB393210:UYM393211 VHX393210:VII393211 VRT393210:VSE393211 WBP393210:WCA393211 WLL393210:WLW393211 WVH393210:WVS393211 IV458746:JG458747 SR458746:TC458747 ACN458746:ACY458747 AMJ458746:AMU458747 AWF458746:AWQ458747 BGB458746:BGM458747 BPX458746:BQI458747 BZT458746:CAE458747 CJP458746:CKA458747 CTL458746:CTW458747 DDH458746:DDS458747 DND458746:DNO458747 DWZ458746:DXK458747 EGV458746:EHG458747 EQR458746:ERC458747 FAN458746:FAY458747 FKJ458746:FKU458747 FUF458746:FUQ458747 GEB458746:GEM458747 GNX458746:GOI458747 GXT458746:GYE458747 HHP458746:HIA458747 HRL458746:HRW458747 IBH458746:IBS458747 ILD458746:ILO458747 IUZ458746:IVK458747 JEV458746:JFG458747 JOR458746:JPC458747 JYN458746:JYY458747 KIJ458746:KIU458747 KSF458746:KSQ458747 LCB458746:LCM458747 LLX458746:LMI458747 LVT458746:LWE458747 MFP458746:MGA458747 MPL458746:MPW458747 MZH458746:MZS458747 NJD458746:NJO458747 NSZ458746:NTK458747 OCV458746:ODG458747 OMR458746:ONC458747 OWN458746:OWY458747 PGJ458746:PGU458747 PQF458746:PQQ458747 QAB458746:QAM458747 QJX458746:QKI458747 QTT458746:QUE458747 RDP458746:REA458747 RNL458746:RNW458747 RXH458746:RXS458747 SHD458746:SHO458747 SQZ458746:SRK458747 TAV458746:TBG458747 TKR458746:TLC458747 TUN458746:TUY458747 UEJ458746:UEU458747 UOF458746:UOQ458747 UYB458746:UYM458747 VHX458746:VII458747 VRT458746:VSE458747 WBP458746:WCA458747 WLL458746:WLW458747 WVH458746:WVS458747 IV524282:JG524283 SR524282:TC524283 ACN524282:ACY524283 AMJ524282:AMU524283 AWF524282:AWQ524283 BGB524282:BGM524283 BPX524282:BQI524283 BZT524282:CAE524283 CJP524282:CKA524283 CTL524282:CTW524283 DDH524282:DDS524283 DND524282:DNO524283 DWZ524282:DXK524283 EGV524282:EHG524283 EQR524282:ERC524283 FAN524282:FAY524283 FKJ524282:FKU524283 FUF524282:FUQ524283 GEB524282:GEM524283 GNX524282:GOI524283 GXT524282:GYE524283 HHP524282:HIA524283 HRL524282:HRW524283 IBH524282:IBS524283 ILD524282:ILO524283 IUZ524282:IVK524283 JEV524282:JFG524283 JOR524282:JPC524283 JYN524282:JYY524283 KIJ524282:KIU524283 KSF524282:KSQ524283 LCB524282:LCM524283 LLX524282:LMI524283 LVT524282:LWE524283 MFP524282:MGA524283 MPL524282:MPW524283 MZH524282:MZS524283 NJD524282:NJO524283 NSZ524282:NTK524283 OCV524282:ODG524283 OMR524282:ONC524283 OWN524282:OWY524283 PGJ524282:PGU524283 PQF524282:PQQ524283 QAB524282:QAM524283 QJX524282:QKI524283 QTT524282:QUE524283 RDP524282:REA524283 RNL524282:RNW524283 RXH524282:RXS524283 SHD524282:SHO524283 SQZ524282:SRK524283 TAV524282:TBG524283 TKR524282:TLC524283 TUN524282:TUY524283 UEJ524282:UEU524283 UOF524282:UOQ524283 UYB524282:UYM524283 VHX524282:VII524283 VRT524282:VSE524283 WBP524282:WCA524283 WLL524282:WLW524283 WVH524282:WVS524283 IV589818:JG589819 SR589818:TC589819 ACN589818:ACY589819 AMJ589818:AMU589819 AWF589818:AWQ589819 BGB589818:BGM589819 BPX589818:BQI589819 BZT589818:CAE589819 CJP589818:CKA589819 CTL589818:CTW589819 DDH589818:DDS589819 DND589818:DNO589819 DWZ589818:DXK589819 EGV589818:EHG589819 EQR589818:ERC589819 FAN589818:FAY589819 FKJ589818:FKU589819 FUF589818:FUQ589819 GEB589818:GEM589819 GNX589818:GOI589819 GXT589818:GYE589819 HHP589818:HIA589819 HRL589818:HRW589819 IBH589818:IBS589819 ILD589818:ILO589819 IUZ589818:IVK589819 JEV589818:JFG589819 JOR589818:JPC589819 JYN589818:JYY589819 KIJ589818:KIU589819 KSF589818:KSQ589819 LCB589818:LCM589819 LLX589818:LMI589819 LVT589818:LWE589819 MFP589818:MGA589819 MPL589818:MPW589819 MZH589818:MZS589819 NJD589818:NJO589819 NSZ589818:NTK589819 OCV589818:ODG589819 OMR589818:ONC589819 OWN589818:OWY589819 PGJ589818:PGU589819 PQF589818:PQQ589819 QAB589818:QAM589819 QJX589818:QKI589819 QTT589818:QUE589819 RDP589818:REA589819 RNL589818:RNW589819 RXH589818:RXS589819 SHD589818:SHO589819 SQZ589818:SRK589819 TAV589818:TBG589819 TKR589818:TLC589819 TUN589818:TUY589819 UEJ589818:UEU589819 UOF589818:UOQ589819 UYB589818:UYM589819 VHX589818:VII589819 VRT589818:VSE589819 WBP589818:WCA589819 WLL589818:WLW589819 WVH589818:WVS589819 IV655354:JG655355 SR655354:TC655355 ACN655354:ACY655355 AMJ655354:AMU655355 AWF655354:AWQ655355 BGB655354:BGM655355 BPX655354:BQI655355 BZT655354:CAE655355 CJP655354:CKA655355 CTL655354:CTW655355 DDH655354:DDS655355 DND655354:DNO655355 DWZ655354:DXK655355 EGV655354:EHG655355 EQR655354:ERC655355 FAN655354:FAY655355 FKJ655354:FKU655355 FUF655354:FUQ655355 GEB655354:GEM655355 GNX655354:GOI655355 GXT655354:GYE655355 HHP655354:HIA655355 HRL655354:HRW655355 IBH655354:IBS655355 ILD655354:ILO655355 IUZ655354:IVK655355 JEV655354:JFG655355 JOR655354:JPC655355 JYN655354:JYY655355 KIJ655354:KIU655355 KSF655354:KSQ655355 LCB655354:LCM655355 LLX655354:LMI655355 LVT655354:LWE655355 MFP655354:MGA655355 MPL655354:MPW655355 MZH655354:MZS655355 NJD655354:NJO655355 NSZ655354:NTK655355 OCV655354:ODG655355 OMR655354:ONC655355 OWN655354:OWY655355 PGJ655354:PGU655355 PQF655354:PQQ655355 QAB655354:QAM655355 QJX655354:QKI655355 QTT655354:QUE655355 RDP655354:REA655355 RNL655354:RNW655355 RXH655354:RXS655355 SHD655354:SHO655355 SQZ655354:SRK655355 TAV655354:TBG655355 TKR655354:TLC655355 TUN655354:TUY655355 UEJ655354:UEU655355 UOF655354:UOQ655355 UYB655354:UYM655355 VHX655354:VII655355 VRT655354:VSE655355 WBP655354:WCA655355 WLL655354:WLW655355 WVH655354:WVS655355 IV720890:JG720891 SR720890:TC720891 ACN720890:ACY720891 AMJ720890:AMU720891 AWF720890:AWQ720891 BGB720890:BGM720891 BPX720890:BQI720891 BZT720890:CAE720891 CJP720890:CKA720891 CTL720890:CTW720891 DDH720890:DDS720891 DND720890:DNO720891 DWZ720890:DXK720891 EGV720890:EHG720891 EQR720890:ERC720891 FAN720890:FAY720891 FKJ720890:FKU720891 FUF720890:FUQ720891 GEB720890:GEM720891 GNX720890:GOI720891 GXT720890:GYE720891 HHP720890:HIA720891 HRL720890:HRW720891 IBH720890:IBS720891 ILD720890:ILO720891 IUZ720890:IVK720891 JEV720890:JFG720891 JOR720890:JPC720891 JYN720890:JYY720891 KIJ720890:KIU720891 KSF720890:KSQ720891 LCB720890:LCM720891 LLX720890:LMI720891 LVT720890:LWE720891 MFP720890:MGA720891 MPL720890:MPW720891 MZH720890:MZS720891 NJD720890:NJO720891 NSZ720890:NTK720891 OCV720890:ODG720891 OMR720890:ONC720891 OWN720890:OWY720891 PGJ720890:PGU720891 PQF720890:PQQ720891 QAB720890:QAM720891 QJX720890:QKI720891 QTT720890:QUE720891 RDP720890:REA720891 RNL720890:RNW720891 RXH720890:RXS720891 SHD720890:SHO720891 SQZ720890:SRK720891 TAV720890:TBG720891 TKR720890:TLC720891 TUN720890:TUY720891 UEJ720890:UEU720891 UOF720890:UOQ720891 UYB720890:UYM720891 VHX720890:VII720891 VRT720890:VSE720891 WBP720890:WCA720891 WLL720890:WLW720891 WVH720890:WVS720891 IV786426:JG786427 SR786426:TC786427 ACN786426:ACY786427 AMJ786426:AMU786427 AWF786426:AWQ786427 BGB786426:BGM786427 BPX786426:BQI786427 BZT786426:CAE786427 CJP786426:CKA786427 CTL786426:CTW786427 DDH786426:DDS786427 DND786426:DNO786427 DWZ786426:DXK786427 EGV786426:EHG786427 EQR786426:ERC786427 FAN786426:FAY786427 FKJ786426:FKU786427 FUF786426:FUQ786427 GEB786426:GEM786427 GNX786426:GOI786427 GXT786426:GYE786427 HHP786426:HIA786427 HRL786426:HRW786427 IBH786426:IBS786427 ILD786426:ILO786427 IUZ786426:IVK786427 JEV786426:JFG786427 JOR786426:JPC786427 JYN786426:JYY786427 KIJ786426:KIU786427 KSF786426:KSQ786427 LCB786426:LCM786427 LLX786426:LMI786427 LVT786426:LWE786427 MFP786426:MGA786427 MPL786426:MPW786427 MZH786426:MZS786427 NJD786426:NJO786427 NSZ786426:NTK786427 OCV786426:ODG786427 OMR786426:ONC786427 OWN786426:OWY786427 PGJ786426:PGU786427 PQF786426:PQQ786427 QAB786426:QAM786427 QJX786426:QKI786427 QTT786426:QUE786427 RDP786426:REA786427 RNL786426:RNW786427 RXH786426:RXS786427 SHD786426:SHO786427 SQZ786426:SRK786427 TAV786426:TBG786427 TKR786426:TLC786427 TUN786426:TUY786427 UEJ786426:UEU786427 UOF786426:UOQ786427 UYB786426:UYM786427 VHX786426:VII786427 VRT786426:VSE786427 WBP786426:WCA786427 WLL786426:WLW786427 WVH786426:WVS786427 IV851962:JG851963 SR851962:TC851963 ACN851962:ACY851963 AMJ851962:AMU851963 AWF851962:AWQ851963 BGB851962:BGM851963 BPX851962:BQI851963 BZT851962:CAE851963 CJP851962:CKA851963 CTL851962:CTW851963 DDH851962:DDS851963 DND851962:DNO851963 DWZ851962:DXK851963 EGV851962:EHG851963 EQR851962:ERC851963 FAN851962:FAY851963 FKJ851962:FKU851963 FUF851962:FUQ851963 GEB851962:GEM851963 GNX851962:GOI851963 GXT851962:GYE851963 HHP851962:HIA851963 HRL851962:HRW851963 IBH851962:IBS851963 ILD851962:ILO851963 IUZ851962:IVK851963 JEV851962:JFG851963 JOR851962:JPC851963 JYN851962:JYY851963 KIJ851962:KIU851963 KSF851962:KSQ851963 LCB851962:LCM851963 LLX851962:LMI851963 LVT851962:LWE851963 MFP851962:MGA851963 MPL851962:MPW851963 MZH851962:MZS851963 NJD851962:NJO851963 NSZ851962:NTK851963 OCV851962:ODG851963 OMR851962:ONC851963 OWN851962:OWY851963 PGJ851962:PGU851963 PQF851962:PQQ851963 QAB851962:QAM851963 QJX851962:QKI851963 QTT851962:QUE851963 RDP851962:REA851963 RNL851962:RNW851963 RXH851962:RXS851963 SHD851962:SHO851963 SQZ851962:SRK851963 TAV851962:TBG851963 TKR851962:TLC851963 TUN851962:TUY851963 UEJ851962:UEU851963 UOF851962:UOQ851963 UYB851962:UYM851963 VHX851962:VII851963 VRT851962:VSE851963 WBP851962:WCA851963 WLL851962:WLW851963 WVH851962:WVS851963 IV917498:JG917499 SR917498:TC917499 ACN917498:ACY917499 AMJ917498:AMU917499 AWF917498:AWQ917499 BGB917498:BGM917499 BPX917498:BQI917499 BZT917498:CAE917499 CJP917498:CKA917499 CTL917498:CTW917499 DDH917498:DDS917499 DND917498:DNO917499 DWZ917498:DXK917499 EGV917498:EHG917499 EQR917498:ERC917499 FAN917498:FAY917499 FKJ917498:FKU917499 FUF917498:FUQ917499 GEB917498:GEM917499 GNX917498:GOI917499 GXT917498:GYE917499 HHP917498:HIA917499 HRL917498:HRW917499 IBH917498:IBS917499 ILD917498:ILO917499 IUZ917498:IVK917499 JEV917498:JFG917499 JOR917498:JPC917499 JYN917498:JYY917499 KIJ917498:KIU917499 KSF917498:KSQ917499 LCB917498:LCM917499 LLX917498:LMI917499 LVT917498:LWE917499 MFP917498:MGA917499 MPL917498:MPW917499 MZH917498:MZS917499 NJD917498:NJO917499 NSZ917498:NTK917499 OCV917498:ODG917499 OMR917498:ONC917499 OWN917498:OWY917499 PGJ917498:PGU917499 PQF917498:PQQ917499 QAB917498:QAM917499 QJX917498:QKI917499 QTT917498:QUE917499 RDP917498:REA917499 RNL917498:RNW917499 RXH917498:RXS917499 SHD917498:SHO917499 SQZ917498:SRK917499 TAV917498:TBG917499 TKR917498:TLC917499 TUN917498:TUY917499 UEJ917498:UEU917499 UOF917498:UOQ917499 UYB917498:UYM917499 VHX917498:VII917499 VRT917498:VSE917499 WBP917498:WCA917499 WLL917498:WLW917499 WVH917498:WVS917499 IV983034:JG983035 SR983034:TC983035 ACN983034:ACY983035 AMJ983034:AMU983035 AWF983034:AWQ983035 BGB983034:BGM983035 BPX983034:BQI983035 BZT983034:CAE983035 CJP983034:CKA983035 CTL983034:CTW983035 DDH983034:DDS983035 DND983034:DNO983035 DWZ983034:DXK983035 EGV983034:EHG983035 EQR983034:ERC983035 FAN983034:FAY983035 FKJ983034:FKU983035 FUF983034:FUQ983035 GEB983034:GEM983035 GNX983034:GOI983035 GXT983034:GYE983035 HHP983034:HIA983035 HRL983034:HRW983035 IBH983034:IBS983035 ILD983034:ILO983035 IUZ983034:IVK983035 JEV983034:JFG983035 JOR983034:JPC983035 JYN983034:JYY983035 KIJ983034:KIU983035 KSF983034:KSQ983035 LCB983034:LCM983035 LLX983034:LMI983035 LVT983034:LWE983035 MFP983034:MGA983035 MPL983034:MPW983035 MZH983034:MZS983035 NJD983034:NJO983035 NSZ983034:NTK983035 OCV983034:ODG983035 OMR983034:ONC983035 OWN983034:OWY983035 PGJ983034:PGU983035 PQF983034:PQQ983035 QAB983034:QAM983035 QJX983034:QKI983035 QTT983034:QUE983035 RDP983034:REA983035 RNL983034:RNW983035 RXH983034:RXS983035 SHD983034:SHO983035 SQZ983034:SRK983035 TAV983034:TBG983035 TKR983034:TLC983035 TUN983034:TUY983035 UEJ983034:UEU983035 UOF983034:UOQ983035 UYB983034:UYM983035 VHX983034:VII983035 VRT983034:VSE983035 WBP983034:WCA983035 WLL983034:WLW983035 WVH983034:WVS983035 JV65531:KG65531 TR65531:UC65531 ADN65531:ADY65531 ANJ65531:ANU65531 AXF65531:AXQ65531 BHB65531:BHM65531 BQX65531:BRI65531 CAT65531:CBE65531 CKP65531:CLA65531 CUL65531:CUW65531 DEH65531:DES65531 DOD65531:DOO65531 DXZ65531:DYK65531 EHV65531:EIG65531 ERR65531:ESC65531 FBN65531:FBY65531 FLJ65531:FLU65531 FVF65531:FVQ65531 GFB65531:GFM65531 GOX65531:GPI65531 GYT65531:GZE65531 HIP65531:HJA65531 HSL65531:HSW65531 ICH65531:ICS65531 IMD65531:IMO65531 IVZ65531:IWK65531 JFV65531:JGG65531 JPR65531:JQC65531 JZN65531:JZY65531 KJJ65531:KJU65531 KTF65531:KTQ65531 LDB65531:LDM65531 LMX65531:LNI65531 LWT65531:LXE65531 MGP65531:MHA65531 MQL65531:MQW65531 NAH65531:NAS65531 NKD65531:NKO65531 NTZ65531:NUK65531 ODV65531:OEG65531 ONR65531:OOC65531 OXN65531:OXY65531 PHJ65531:PHU65531 PRF65531:PRQ65531 QBB65531:QBM65531 QKX65531:QLI65531 QUT65531:QVE65531 REP65531:RFA65531 ROL65531:ROW65531 RYH65531:RYS65531 SID65531:SIO65531 SRZ65531:SSK65531 TBV65531:TCG65531 TLR65531:TMC65531 TVN65531:TVY65531 UFJ65531:UFU65531 UPF65531:UPQ65531 UZB65531:UZM65531 VIX65531:VJI65531 VST65531:VTE65531 WCP65531:WDA65531 WML65531:WMW65531 WWH65531:WWS65531 JV131067:KG131067 TR131067:UC131067 ADN131067:ADY131067 ANJ131067:ANU131067 AXF131067:AXQ131067 BHB131067:BHM131067 BQX131067:BRI131067 CAT131067:CBE131067 CKP131067:CLA131067 CUL131067:CUW131067 DEH131067:DES131067 DOD131067:DOO131067 DXZ131067:DYK131067 EHV131067:EIG131067 ERR131067:ESC131067 FBN131067:FBY131067 FLJ131067:FLU131067 FVF131067:FVQ131067 GFB131067:GFM131067 GOX131067:GPI131067 GYT131067:GZE131067 HIP131067:HJA131067 HSL131067:HSW131067 ICH131067:ICS131067 IMD131067:IMO131067 IVZ131067:IWK131067 JFV131067:JGG131067 JPR131067:JQC131067 JZN131067:JZY131067 KJJ131067:KJU131067 KTF131067:KTQ131067 LDB131067:LDM131067 LMX131067:LNI131067 LWT131067:LXE131067 MGP131067:MHA131067 MQL131067:MQW131067 NAH131067:NAS131067 NKD131067:NKO131067 NTZ131067:NUK131067 ODV131067:OEG131067 ONR131067:OOC131067 OXN131067:OXY131067 PHJ131067:PHU131067 PRF131067:PRQ131067 QBB131067:QBM131067 QKX131067:QLI131067 QUT131067:QVE131067 REP131067:RFA131067 ROL131067:ROW131067 RYH131067:RYS131067 SID131067:SIO131067 SRZ131067:SSK131067 TBV131067:TCG131067 TLR131067:TMC131067 TVN131067:TVY131067 UFJ131067:UFU131067 UPF131067:UPQ131067 UZB131067:UZM131067 VIX131067:VJI131067 VST131067:VTE131067 WCP131067:WDA131067 WML131067:WMW131067 WWH131067:WWS131067 JV196603:KG196603 TR196603:UC196603 ADN196603:ADY196603 ANJ196603:ANU196603 AXF196603:AXQ196603 BHB196603:BHM196603 BQX196603:BRI196603 CAT196603:CBE196603 CKP196603:CLA196603 CUL196603:CUW196603 DEH196603:DES196603 DOD196603:DOO196603 DXZ196603:DYK196603 EHV196603:EIG196603 ERR196603:ESC196603 FBN196603:FBY196603 FLJ196603:FLU196603 FVF196603:FVQ196603 GFB196603:GFM196603 GOX196603:GPI196603 GYT196603:GZE196603 HIP196603:HJA196603 HSL196603:HSW196603 ICH196603:ICS196603 IMD196603:IMO196603 IVZ196603:IWK196603 JFV196603:JGG196603 JPR196603:JQC196603 JZN196603:JZY196603 KJJ196603:KJU196603 KTF196603:KTQ196603 LDB196603:LDM196603 LMX196603:LNI196603 LWT196603:LXE196603 MGP196603:MHA196603 MQL196603:MQW196603 NAH196603:NAS196603 NKD196603:NKO196603 NTZ196603:NUK196603 ODV196603:OEG196603 ONR196603:OOC196603 OXN196603:OXY196603 PHJ196603:PHU196603 PRF196603:PRQ196603 QBB196603:QBM196603 QKX196603:QLI196603 QUT196603:QVE196603 REP196603:RFA196603 ROL196603:ROW196603 RYH196603:RYS196603 SID196603:SIO196603 SRZ196603:SSK196603 TBV196603:TCG196603 TLR196603:TMC196603 TVN196603:TVY196603 UFJ196603:UFU196603 UPF196603:UPQ196603 UZB196603:UZM196603 VIX196603:VJI196603 VST196603:VTE196603 WCP196603:WDA196603 WML196603:WMW196603 WWH196603:WWS196603 JV262139:KG262139 TR262139:UC262139 ADN262139:ADY262139 ANJ262139:ANU262139 AXF262139:AXQ262139 BHB262139:BHM262139 BQX262139:BRI262139 CAT262139:CBE262139 CKP262139:CLA262139 CUL262139:CUW262139 DEH262139:DES262139 DOD262139:DOO262139 DXZ262139:DYK262139 EHV262139:EIG262139 ERR262139:ESC262139 FBN262139:FBY262139 FLJ262139:FLU262139 FVF262139:FVQ262139 GFB262139:GFM262139 GOX262139:GPI262139 GYT262139:GZE262139 HIP262139:HJA262139 HSL262139:HSW262139 ICH262139:ICS262139 IMD262139:IMO262139 IVZ262139:IWK262139 JFV262139:JGG262139 JPR262139:JQC262139 JZN262139:JZY262139 KJJ262139:KJU262139 KTF262139:KTQ262139 LDB262139:LDM262139 LMX262139:LNI262139 LWT262139:LXE262139 MGP262139:MHA262139 MQL262139:MQW262139 NAH262139:NAS262139 NKD262139:NKO262139 NTZ262139:NUK262139 ODV262139:OEG262139 ONR262139:OOC262139 OXN262139:OXY262139 PHJ262139:PHU262139 PRF262139:PRQ262139 QBB262139:QBM262139 QKX262139:QLI262139 QUT262139:QVE262139 REP262139:RFA262139 ROL262139:ROW262139 RYH262139:RYS262139 SID262139:SIO262139 SRZ262139:SSK262139 TBV262139:TCG262139 TLR262139:TMC262139 TVN262139:TVY262139 UFJ262139:UFU262139 UPF262139:UPQ262139 UZB262139:UZM262139 VIX262139:VJI262139 VST262139:VTE262139 WCP262139:WDA262139 WML262139:WMW262139 WWH262139:WWS262139 JV327675:KG327675 TR327675:UC327675 ADN327675:ADY327675 ANJ327675:ANU327675 AXF327675:AXQ327675 BHB327675:BHM327675 BQX327675:BRI327675 CAT327675:CBE327675 CKP327675:CLA327675 CUL327675:CUW327675 DEH327675:DES327675 DOD327675:DOO327675 DXZ327675:DYK327675 EHV327675:EIG327675 ERR327675:ESC327675 FBN327675:FBY327675 FLJ327675:FLU327675 FVF327675:FVQ327675 GFB327675:GFM327675 GOX327675:GPI327675 GYT327675:GZE327675 HIP327675:HJA327675 HSL327675:HSW327675 ICH327675:ICS327675 IMD327675:IMO327675 IVZ327675:IWK327675 JFV327675:JGG327675 JPR327675:JQC327675 JZN327675:JZY327675 KJJ327675:KJU327675 KTF327675:KTQ327675 LDB327675:LDM327675 LMX327675:LNI327675 LWT327675:LXE327675 MGP327675:MHA327675 MQL327675:MQW327675 NAH327675:NAS327675 NKD327675:NKO327675 NTZ327675:NUK327675 ODV327675:OEG327675 ONR327675:OOC327675 OXN327675:OXY327675 PHJ327675:PHU327675 PRF327675:PRQ327675 QBB327675:QBM327675 QKX327675:QLI327675 QUT327675:QVE327675 REP327675:RFA327675 ROL327675:ROW327675 RYH327675:RYS327675 SID327675:SIO327675 SRZ327675:SSK327675 TBV327675:TCG327675 TLR327675:TMC327675 TVN327675:TVY327675 UFJ327675:UFU327675 UPF327675:UPQ327675 UZB327675:UZM327675 VIX327675:VJI327675 VST327675:VTE327675 WCP327675:WDA327675 WML327675:WMW327675 WWH327675:WWS327675 JV393211:KG393211 TR393211:UC393211 ADN393211:ADY393211 ANJ393211:ANU393211 AXF393211:AXQ393211 BHB393211:BHM393211 BQX393211:BRI393211 CAT393211:CBE393211 CKP393211:CLA393211 CUL393211:CUW393211 DEH393211:DES393211 DOD393211:DOO393211 DXZ393211:DYK393211 EHV393211:EIG393211 ERR393211:ESC393211 FBN393211:FBY393211 FLJ393211:FLU393211 FVF393211:FVQ393211 GFB393211:GFM393211 GOX393211:GPI393211 GYT393211:GZE393211 HIP393211:HJA393211 HSL393211:HSW393211 ICH393211:ICS393211 IMD393211:IMO393211 IVZ393211:IWK393211 JFV393211:JGG393211 JPR393211:JQC393211 JZN393211:JZY393211 KJJ393211:KJU393211 KTF393211:KTQ393211 LDB393211:LDM393211 LMX393211:LNI393211 LWT393211:LXE393211 MGP393211:MHA393211 MQL393211:MQW393211 NAH393211:NAS393211 NKD393211:NKO393211 NTZ393211:NUK393211 ODV393211:OEG393211 ONR393211:OOC393211 OXN393211:OXY393211 PHJ393211:PHU393211 PRF393211:PRQ393211 QBB393211:QBM393211 QKX393211:QLI393211 QUT393211:QVE393211 REP393211:RFA393211 ROL393211:ROW393211 RYH393211:RYS393211 SID393211:SIO393211 SRZ393211:SSK393211 TBV393211:TCG393211 TLR393211:TMC393211 TVN393211:TVY393211 UFJ393211:UFU393211 UPF393211:UPQ393211 UZB393211:UZM393211 VIX393211:VJI393211 VST393211:VTE393211 WCP393211:WDA393211 WML393211:WMW393211 WWH393211:WWS393211 JV458747:KG458747 TR458747:UC458747 ADN458747:ADY458747 ANJ458747:ANU458747 AXF458747:AXQ458747 BHB458747:BHM458747 BQX458747:BRI458747 CAT458747:CBE458747 CKP458747:CLA458747 CUL458747:CUW458747 DEH458747:DES458747 DOD458747:DOO458747 DXZ458747:DYK458747 EHV458747:EIG458747 ERR458747:ESC458747 FBN458747:FBY458747 FLJ458747:FLU458747 FVF458747:FVQ458747 GFB458747:GFM458747 GOX458747:GPI458747 GYT458747:GZE458747 HIP458747:HJA458747 HSL458747:HSW458747 ICH458747:ICS458747 IMD458747:IMO458747 IVZ458747:IWK458747 JFV458747:JGG458747 JPR458747:JQC458747 JZN458747:JZY458747 KJJ458747:KJU458747 KTF458747:KTQ458747 LDB458747:LDM458747 LMX458747:LNI458747 LWT458747:LXE458747 MGP458747:MHA458747 MQL458747:MQW458747 NAH458747:NAS458747 NKD458747:NKO458747 NTZ458747:NUK458747 ODV458747:OEG458747 ONR458747:OOC458747 OXN458747:OXY458747 PHJ458747:PHU458747 PRF458747:PRQ458747 QBB458747:QBM458747 QKX458747:QLI458747 QUT458747:QVE458747 REP458747:RFA458747 ROL458747:ROW458747 RYH458747:RYS458747 SID458747:SIO458747 SRZ458747:SSK458747 TBV458747:TCG458747 TLR458747:TMC458747 TVN458747:TVY458747 UFJ458747:UFU458747 UPF458747:UPQ458747 UZB458747:UZM458747 VIX458747:VJI458747 VST458747:VTE458747 WCP458747:WDA458747 WML458747:WMW458747 WWH458747:WWS458747 JV524283:KG524283 TR524283:UC524283 ADN524283:ADY524283 ANJ524283:ANU524283 AXF524283:AXQ524283 BHB524283:BHM524283 BQX524283:BRI524283 CAT524283:CBE524283 CKP524283:CLA524283 CUL524283:CUW524283 DEH524283:DES524283 DOD524283:DOO524283 DXZ524283:DYK524283 EHV524283:EIG524283 ERR524283:ESC524283 FBN524283:FBY524283 FLJ524283:FLU524283 FVF524283:FVQ524283 GFB524283:GFM524283 GOX524283:GPI524283 GYT524283:GZE524283 HIP524283:HJA524283 HSL524283:HSW524283 ICH524283:ICS524283 IMD524283:IMO524283 IVZ524283:IWK524283 JFV524283:JGG524283 JPR524283:JQC524283 JZN524283:JZY524283 KJJ524283:KJU524283 KTF524283:KTQ524283 LDB524283:LDM524283 LMX524283:LNI524283 LWT524283:LXE524283 MGP524283:MHA524283 MQL524283:MQW524283 NAH524283:NAS524283 NKD524283:NKO524283 NTZ524283:NUK524283 ODV524283:OEG524283 ONR524283:OOC524283 OXN524283:OXY524283 PHJ524283:PHU524283 PRF524283:PRQ524283 QBB524283:QBM524283 QKX524283:QLI524283 QUT524283:QVE524283 REP524283:RFA524283 ROL524283:ROW524283 RYH524283:RYS524283 SID524283:SIO524283 SRZ524283:SSK524283 TBV524283:TCG524283 TLR524283:TMC524283 TVN524283:TVY524283 UFJ524283:UFU524283 UPF524283:UPQ524283 UZB524283:UZM524283 VIX524283:VJI524283 VST524283:VTE524283 WCP524283:WDA524283 WML524283:WMW524283 WWH524283:WWS524283 JV589819:KG589819 TR589819:UC589819 ADN589819:ADY589819 ANJ589819:ANU589819 AXF589819:AXQ589819 BHB589819:BHM589819 BQX589819:BRI589819 CAT589819:CBE589819 CKP589819:CLA589819 CUL589819:CUW589819 DEH589819:DES589819 DOD589819:DOO589819 DXZ589819:DYK589819 EHV589819:EIG589819 ERR589819:ESC589819 FBN589819:FBY589819 FLJ589819:FLU589819 FVF589819:FVQ589819 GFB589819:GFM589819 GOX589819:GPI589819 GYT589819:GZE589819 HIP589819:HJA589819 HSL589819:HSW589819 ICH589819:ICS589819 IMD589819:IMO589819 IVZ589819:IWK589819 JFV589819:JGG589819 JPR589819:JQC589819 JZN589819:JZY589819 KJJ589819:KJU589819 KTF589819:KTQ589819 LDB589819:LDM589819 LMX589819:LNI589819 LWT589819:LXE589819 MGP589819:MHA589819 MQL589819:MQW589819 NAH589819:NAS589819 NKD589819:NKO589819 NTZ589819:NUK589819 ODV589819:OEG589819 ONR589819:OOC589819 OXN589819:OXY589819 PHJ589819:PHU589819 PRF589819:PRQ589819 QBB589819:QBM589819 QKX589819:QLI589819 QUT589819:QVE589819 REP589819:RFA589819 ROL589819:ROW589819 RYH589819:RYS589819 SID589819:SIO589819 SRZ589819:SSK589819 TBV589819:TCG589819 TLR589819:TMC589819 TVN589819:TVY589819 UFJ589819:UFU589819 UPF589819:UPQ589819 UZB589819:UZM589819 VIX589819:VJI589819 VST589819:VTE589819 WCP589819:WDA589819 WML589819:WMW589819 WWH589819:WWS589819 JV655355:KG655355 TR655355:UC655355 ADN655355:ADY655355 ANJ655355:ANU655355 AXF655355:AXQ655355 BHB655355:BHM655355 BQX655355:BRI655355 CAT655355:CBE655355 CKP655355:CLA655355 CUL655355:CUW655355 DEH655355:DES655355 DOD655355:DOO655355 DXZ655355:DYK655355 EHV655355:EIG655355 ERR655355:ESC655355 FBN655355:FBY655355 FLJ655355:FLU655355 FVF655355:FVQ655355 GFB655355:GFM655355 GOX655355:GPI655355 GYT655355:GZE655355 HIP655355:HJA655355 HSL655355:HSW655355 ICH655355:ICS655355 IMD655355:IMO655355 IVZ655355:IWK655355 JFV655355:JGG655355 JPR655355:JQC655355 JZN655355:JZY655355 KJJ655355:KJU655355 KTF655355:KTQ655355 LDB655355:LDM655355 LMX655355:LNI655355 LWT655355:LXE655355 MGP655355:MHA655355 MQL655355:MQW655355 NAH655355:NAS655355 NKD655355:NKO655355 NTZ655355:NUK655355 ODV655355:OEG655355 ONR655355:OOC655355 OXN655355:OXY655355 PHJ655355:PHU655355 PRF655355:PRQ655355 QBB655355:QBM655355 QKX655355:QLI655355 QUT655355:QVE655355 REP655355:RFA655355 ROL655355:ROW655355 RYH655355:RYS655355 SID655355:SIO655355 SRZ655355:SSK655355 TBV655355:TCG655355 TLR655355:TMC655355 TVN655355:TVY655355 UFJ655355:UFU655355 UPF655355:UPQ655355 UZB655355:UZM655355 VIX655355:VJI655355 VST655355:VTE655355 WCP655355:WDA655355 WML655355:WMW655355 WWH655355:WWS655355 JV720891:KG720891 TR720891:UC720891 ADN720891:ADY720891 ANJ720891:ANU720891 AXF720891:AXQ720891 BHB720891:BHM720891 BQX720891:BRI720891 CAT720891:CBE720891 CKP720891:CLA720891 CUL720891:CUW720891 DEH720891:DES720891 DOD720891:DOO720891 DXZ720891:DYK720891 EHV720891:EIG720891 ERR720891:ESC720891 FBN720891:FBY720891 FLJ720891:FLU720891 FVF720891:FVQ720891 GFB720891:GFM720891 GOX720891:GPI720891 GYT720891:GZE720891 HIP720891:HJA720891 HSL720891:HSW720891 ICH720891:ICS720891 IMD720891:IMO720891 IVZ720891:IWK720891 JFV720891:JGG720891 JPR720891:JQC720891 JZN720891:JZY720891 KJJ720891:KJU720891 KTF720891:KTQ720891 LDB720891:LDM720891 LMX720891:LNI720891 LWT720891:LXE720891 MGP720891:MHA720891 MQL720891:MQW720891 NAH720891:NAS720891 NKD720891:NKO720891 NTZ720891:NUK720891 ODV720891:OEG720891 ONR720891:OOC720891 OXN720891:OXY720891 PHJ720891:PHU720891 PRF720891:PRQ720891 QBB720891:QBM720891 QKX720891:QLI720891 QUT720891:QVE720891 REP720891:RFA720891 ROL720891:ROW720891 RYH720891:RYS720891 SID720891:SIO720891 SRZ720891:SSK720891 TBV720891:TCG720891 TLR720891:TMC720891 TVN720891:TVY720891 UFJ720891:UFU720891 UPF720891:UPQ720891 UZB720891:UZM720891 VIX720891:VJI720891 VST720891:VTE720891 WCP720891:WDA720891 WML720891:WMW720891 WWH720891:WWS720891 JV786427:KG786427 TR786427:UC786427 ADN786427:ADY786427 ANJ786427:ANU786427 AXF786427:AXQ786427 BHB786427:BHM786427 BQX786427:BRI786427 CAT786427:CBE786427 CKP786427:CLA786427 CUL786427:CUW786427 DEH786427:DES786427 DOD786427:DOO786427 DXZ786427:DYK786427 EHV786427:EIG786427 ERR786427:ESC786427 FBN786427:FBY786427 FLJ786427:FLU786427 FVF786427:FVQ786427 GFB786427:GFM786427 GOX786427:GPI786427 GYT786427:GZE786427 HIP786427:HJA786427 HSL786427:HSW786427 ICH786427:ICS786427 IMD786427:IMO786427 IVZ786427:IWK786427 JFV786427:JGG786427 JPR786427:JQC786427 JZN786427:JZY786427 KJJ786427:KJU786427 KTF786427:KTQ786427 LDB786427:LDM786427 LMX786427:LNI786427 LWT786427:LXE786427 MGP786427:MHA786427 MQL786427:MQW786427 NAH786427:NAS786427 NKD786427:NKO786427 NTZ786427:NUK786427 ODV786427:OEG786427 ONR786427:OOC786427 OXN786427:OXY786427 PHJ786427:PHU786427 PRF786427:PRQ786427 QBB786427:QBM786427 QKX786427:QLI786427 QUT786427:QVE786427 REP786427:RFA786427 ROL786427:ROW786427 RYH786427:RYS786427 SID786427:SIO786427 SRZ786427:SSK786427 TBV786427:TCG786427 TLR786427:TMC786427 TVN786427:TVY786427 UFJ786427:UFU786427 UPF786427:UPQ786427 UZB786427:UZM786427 VIX786427:VJI786427 VST786427:VTE786427 WCP786427:WDA786427 WML786427:WMW786427 WWH786427:WWS786427 JV851963:KG851963 TR851963:UC851963 ADN851963:ADY851963 ANJ851963:ANU851963 AXF851963:AXQ851963 BHB851963:BHM851963 BQX851963:BRI851963 CAT851963:CBE851963 CKP851963:CLA851963 CUL851963:CUW851963 DEH851963:DES851963 DOD851963:DOO851963 DXZ851963:DYK851963 EHV851963:EIG851963 ERR851963:ESC851963 FBN851963:FBY851963 FLJ851963:FLU851963 FVF851963:FVQ851963 GFB851963:GFM851963 GOX851963:GPI851963 GYT851963:GZE851963 HIP851963:HJA851963 HSL851963:HSW851963 ICH851963:ICS851963 IMD851963:IMO851963 IVZ851963:IWK851963 JFV851963:JGG851963 JPR851963:JQC851963 JZN851963:JZY851963 KJJ851963:KJU851963 KTF851963:KTQ851963 LDB851963:LDM851963 LMX851963:LNI851963 LWT851963:LXE851963 MGP851963:MHA851963 MQL851963:MQW851963 NAH851963:NAS851963 NKD851963:NKO851963 NTZ851963:NUK851963 ODV851963:OEG851963 ONR851963:OOC851963 OXN851963:OXY851963 PHJ851963:PHU851963 PRF851963:PRQ851963 QBB851963:QBM851963 QKX851963:QLI851963 QUT851963:QVE851963 REP851963:RFA851963 ROL851963:ROW851963 RYH851963:RYS851963 SID851963:SIO851963 SRZ851963:SSK851963 TBV851963:TCG851963 TLR851963:TMC851963 TVN851963:TVY851963 UFJ851963:UFU851963 UPF851963:UPQ851963 UZB851963:UZM851963 VIX851963:VJI851963 VST851963:VTE851963 WCP851963:WDA851963 WML851963:WMW851963 WWH851963:WWS851963 JV917499:KG917499 TR917499:UC917499 ADN917499:ADY917499 ANJ917499:ANU917499 AXF917499:AXQ917499 BHB917499:BHM917499 BQX917499:BRI917499 CAT917499:CBE917499 CKP917499:CLA917499 CUL917499:CUW917499 DEH917499:DES917499 DOD917499:DOO917499 DXZ917499:DYK917499 EHV917499:EIG917499 ERR917499:ESC917499 FBN917499:FBY917499 FLJ917499:FLU917499 FVF917499:FVQ917499 GFB917499:GFM917499 GOX917499:GPI917499 GYT917499:GZE917499 HIP917499:HJA917499 HSL917499:HSW917499 ICH917499:ICS917499 IMD917499:IMO917499 IVZ917499:IWK917499 JFV917499:JGG917499 JPR917499:JQC917499 JZN917499:JZY917499 KJJ917499:KJU917499 KTF917499:KTQ917499 LDB917499:LDM917499 LMX917499:LNI917499 LWT917499:LXE917499 MGP917499:MHA917499 MQL917499:MQW917499 NAH917499:NAS917499 NKD917499:NKO917499 NTZ917499:NUK917499 ODV917499:OEG917499 ONR917499:OOC917499 OXN917499:OXY917499 PHJ917499:PHU917499 PRF917499:PRQ917499 QBB917499:QBM917499 QKX917499:QLI917499 QUT917499:QVE917499 REP917499:RFA917499 ROL917499:ROW917499 RYH917499:RYS917499 SID917499:SIO917499 SRZ917499:SSK917499 TBV917499:TCG917499 TLR917499:TMC917499 TVN917499:TVY917499 UFJ917499:UFU917499 UPF917499:UPQ917499 UZB917499:UZM917499 VIX917499:VJI917499 VST917499:VTE917499 WCP917499:WDA917499 WML917499:WMW917499 WWH917499:WWS917499 JV983035:KG983035 TR983035:UC983035 ADN983035:ADY983035 ANJ983035:ANU983035 AXF983035:AXQ983035 BHB983035:BHM983035 BQX983035:BRI983035 CAT983035:CBE983035 CKP983035:CLA983035 CUL983035:CUW983035 DEH983035:DES983035 DOD983035:DOO983035 DXZ983035:DYK983035 EHV983035:EIG983035 ERR983035:ESC983035 FBN983035:FBY983035 FLJ983035:FLU983035 FVF983035:FVQ983035 GFB983035:GFM983035 GOX983035:GPI983035 GYT983035:GZE983035 HIP983035:HJA983035 HSL983035:HSW983035 ICH983035:ICS983035 IMD983035:IMO983035 IVZ983035:IWK983035 JFV983035:JGG983035 JPR983035:JQC983035 JZN983035:JZY983035 KJJ983035:KJU983035 KTF983035:KTQ983035 LDB983035:LDM983035 LMX983035:LNI983035 LWT983035:LXE983035 MGP983035:MHA983035 MQL983035:MQW983035 NAH983035:NAS983035 NKD983035:NKO983035 NTZ983035:NUK983035 ODV983035:OEG983035 ONR983035:OOC983035 OXN983035:OXY983035 PHJ983035:PHU983035 PRF983035:PRQ983035 QBB983035:QBM983035 QKX983035:QLI983035 QUT983035:QVE983035 REP983035:RFA983035 ROL983035:ROW983035 RYH983035:RYS983035 SID983035:SIO983035 SRZ983035:SSK983035 TBV983035:TCG983035 TLR983035:TMC983035 TVN983035:TVY983035 UFJ983035:UFU983035 UPF983035:UPQ983035 UZB983035:UZM983035 VIX983035:VJI983035 VST983035:VTE983035 WCP983035:WDA983035 WML983035:WMW983035 WWH983035:WWS983035 HV65564:IG65569 RR65564:SC65569 ABN65564:ABY65569 ALJ65564:ALU65569 AVF65564:AVQ65569 BFB65564:BFM65569 BOX65564:BPI65569 BYT65564:BZE65569 CIP65564:CJA65569 CSL65564:CSW65569 DCH65564:DCS65569 DMD65564:DMO65569 DVZ65564:DWK65569 EFV65564:EGG65569 EPR65564:EQC65569 EZN65564:EZY65569 FJJ65564:FJU65569 FTF65564:FTQ65569 GDB65564:GDM65569 GMX65564:GNI65569 GWT65564:GXE65569 HGP65564:HHA65569 HQL65564:HQW65569 IAH65564:IAS65569 IKD65564:IKO65569 ITZ65564:IUK65569 JDV65564:JEG65569 JNR65564:JOC65569 JXN65564:JXY65569 KHJ65564:KHU65569 KRF65564:KRQ65569 LBB65564:LBM65569 LKX65564:LLI65569 LUT65564:LVE65569 MEP65564:MFA65569 MOL65564:MOW65569 MYH65564:MYS65569 NID65564:NIO65569 NRZ65564:NSK65569 OBV65564:OCG65569 OLR65564:OMC65569 OVN65564:OVY65569 PFJ65564:PFU65569 PPF65564:PPQ65569 PZB65564:PZM65569 QIX65564:QJI65569 QST65564:QTE65569 RCP65564:RDA65569 RML65564:RMW65569 RWH65564:RWS65569 SGD65564:SGO65569 SPZ65564:SQK65569 SZV65564:TAG65569 TJR65564:TKC65569 TTN65564:TTY65569 UDJ65564:UDU65569 UNF65564:UNQ65569 UXB65564:UXM65569 VGX65564:VHI65569 VQT65564:VRE65569 WAP65564:WBA65569 WKL65564:WKW65569 WUH65564:WUS65569 HV131100:IG131105 RR131100:SC131105 ABN131100:ABY131105 ALJ131100:ALU131105 AVF131100:AVQ131105 BFB131100:BFM131105 BOX131100:BPI131105 BYT131100:BZE131105 CIP131100:CJA131105 CSL131100:CSW131105 DCH131100:DCS131105 DMD131100:DMO131105 DVZ131100:DWK131105 EFV131100:EGG131105 EPR131100:EQC131105 EZN131100:EZY131105 FJJ131100:FJU131105 FTF131100:FTQ131105 GDB131100:GDM131105 GMX131100:GNI131105 GWT131100:GXE131105 HGP131100:HHA131105 HQL131100:HQW131105 IAH131100:IAS131105 IKD131100:IKO131105 ITZ131100:IUK131105 JDV131100:JEG131105 JNR131100:JOC131105 JXN131100:JXY131105 KHJ131100:KHU131105 KRF131100:KRQ131105 LBB131100:LBM131105 LKX131100:LLI131105 LUT131100:LVE131105 MEP131100:MFA131105 MOL131100:MOW131105 MYH131100:MYS131105 NID131100:NIO131105 NRZ131100:NSK131105 OBV131100:OCG131105 OLR131100:OMC131105 OVN131100:OVY131105 PFJ131100:PFU131105 PPF131100:PPQ131105 PZB131100:PZM131105 QIX131100:QJI131105 QST131100:QTE131105 RCP131100:RDA131105 RML131100:RMW131105 RWH131100:RWS131105 SGD131100:SGO131105 SPZ131100:SQK131105 SZV131100:TAG131105 TJR131100:TKC131105 TTN131100:TTY131105 UDJ131100:UDU131105 UNF131100:UNQ131105 UXB131100:UXM131105 VGX131100:VHI131105 VQT131100:VRE131105 WAP131100:WBA131105 WKL131100:WKW131105 WUH131100:WUS131105 HV196636:IG196641 RR196636:SC196641 ABN196636:ABY196641 ALJ196636:ALU196641 AVF196636:AVQ196641 BFB196636:BFM196641 BOX196636:BPI196641 BYT196636:BZE196641 CIP196636:CJA196641 CSL196636:CSW196641 DCH196636:DCS196641 DMD196636:DMO196641 DVZ196636:DWK196641 EFV196636:EGG196641 EPR196636:EQC196641 EZN196636:EZY196641 FJJ196636:FJU196641 FTF196636:FTQ196641 GDB196636:GDM196641 GMX196636:GNI196641 GWT196636:GXE196641 HGP196636:HHA196641 HQL196636:HQW196641 IAH196636:IAS196641 IKD196636:IKO196641 ITZ196636:IUK196641 JDV196636:JEG196641 JNR196636:JOC196641 JXN196636:JXY196641 KHJ196636:KHU196641 KRF196636:KRQ196641 LBB196636:LBM196641 LKX196636:LLI196641 LUT196636:LVE196641 MEP196636:MFA196641 MOL196636:MOW196641 MYH196636:MYS196641 NID196636:NIO196641 NRZ196636:NSK196641 OBV196636:OCG196641 OLR196636:OMC196641 OVN196636:OVY196641 PFJ196636:PFU196641 PPF196636:PPQ196641 PZB196636:PZM196641 QIX196636:QJI196641 QST196636:QTE196641 RCP196636:RDA196641 RML196636:RMW196641 RWH196636:RWS196641 SGD196636:SGO196641 SPZ196636:SQK196641 SZV196636:TAG196641 TJR196636:TKC196641 TTN196636:TTY196641 UDJ196636:UDU196641 UNF196636:UNQ196641 UXB196636:UXM196641 VGX196636:VHI196641 VQT196636:VRE196641 WAP196636:WBA196641 WKL196636:WKW196641 WUH196636:WUS196641 HV262172:IG262177 RR262172:SC262177 ABN262172:ABY262177 ALJ262172:ALU262177 AVF262172:AVQ262177 BFB262172:BFM262177 BOX262172:BPI262177 BYT262172:BZE262177 CIP262172:CJA262177 CSL262172:CSW262177 DCH262172:DCS262177 DMD262172:DMO262177 DVZ262172:DWK262177 EFV262172:EGG262177 EPR262172:EQC262177 EZN262172:EZY262177 FJJ262172:FJU262177 FTF262172:FTQ262177 GDB262172:GDM262177 GMX262172:GNI262177 GWT262172:GXE262177 HGP262172:HHA262177 HQL262172:HQW262177 IAH262172:IAS262177 IKD262172:IKO262177 ITZ262172:IUK262177 JDV262172:JEG262177 JNR262172:JOC262177 JXN262172:JXY262177 KHJ262172:KHU262177 KRF262172:KRQ262177 LBB262172:LBM262177 LKX262172:LLI262177 LUT262172:LVE262177 MEP262172:MFA262177 MOL262172:MOW262177 MYH262172:MYS262177 NID262172:NIO262177 NRZ262172:NSK262177 OBV262172:OCG262177 OLR262172:OMC262177 OVN262172:OVY262177 PFJ262172:PFU262177 PPF262172:PPQ262177 PZB262172:PZM262177 QIX262172:QJI262177 QST262172:QTE262177 RCP262172:RDA262177 RML262172:RMW262177 RWH262172:RWS262177 SGD262172:SGO262177 SPZ262172:SQK262177 SZV262172:TAG262177 TJR262172:TKC262177 TTN262172:TTY262177 UDJ262172:UDU262177 UNF262172:UNQ262177 UXB262172:UXM262177 VGX262172:VHI262177 VQT262172:VRE262177 WAP262172:WBA262177 WKL262172:WKW262177 WUH262172:WUS262177 HV327708:IG327713 RR327708:SC327713 ABN327708:ABY327713 ALJ327708:ALU327713 AVF327708:AVQ327713 BFB327708:BFM327713 BOX327708:BPI327713 BYT327708:BZE327713 CIP327708:CJA327713 CSL327708:CSW327713 DCH327708:DCS327713 DMD327708:DMO327713 DVZ327708:DWK327713 EFV327708:EGG327713 EPR327708:EQC327713 EZN327708:EZY327713 FJJ327708:FJU327713 FTF327708:FTQ327713 GDB327708:GDM327713 GMX327708:GNI327713 GWT327708:GXE327713 HGP327708:HHA327713 HQL327708:HQW327713 IAH327708:IAS327713 IKD327708:IKO327713 ITZ327708:IUK327713 JDV327708:JEG327713 JNR327708:JOC327713 JXN327708:JXY327713 KHJ327708:KHU327713 KRF327708:KRQ327713 LBB327708:LBM327713 LKX327708:LLI327713 LUT327708:LVE327713 MEP327708:MFA327713 MOL327708:MOW327713 MYH327708:MYS327713 NID327708:NIO327713 NRZ327708:NSK327713 OBV327708:OCG327713 OLR327708:OMC327713 OVN327708:OVY327713 PFJ327708:PFU327713 PPF327708:PPQ327713 PZB327708:PZM327713 QIX327708:QJI327713 QST327708:QTE327713 RCP327708:RDA327713 RML327708:RMW327713 RWH327708:RWS327713 SGD327708:SGO327713 SPZ327708:SQK327713 SZV327708:TAG327713 TJR327708:TKC327713 TTN327708:TTY327713 UDJ327708:UDU327713 UNF327708:UNQ327713 UXB327708:UXM327713 VGX327708:VHI327713 VQT327708:VRE327713 WAP327708:WBA327713 WKL327708:WKW327713 WUH327708:WUS327713 HV393244:IG393249 RR393244:SC393249 ABN393244:ABY393249 ALJ393244:ALU393249 AVF393244:AVQ393249 BFB393244:BFM393249 BOX393244:BPI393249 BYT393244:BZE393249 CIP393244:CJA393249 CSL393244:CSW393249 DCH393244:DCS393249 DMD393244:DMO393249 DVZ393244:DWK393249 EFV393244:EGG393249 EPR393244:EQC393249 EZN393244:EZY393249 FJJ393244:FJU393249 FTF393244:FTQ393249 GDB393244:GDM393249 GMX393244:GNI393249 GWT393244:GXE393249 HGP393244:HHA393249 HQL393244:HQW393249 IAH393244:IAS393249 IKD393244:IKO393249 ITZ393244:IUK393249 JDV393244:JEG393249 JNR393244:JOC393249 JXN393244:JXY393249 KHJ393244:KHU393249 KRF393244:KRQ393249 LBB393244:LBM393249 LKX393244:LLI393249 LUT393244:LVE393249 MEP393244:MFA393249 MOL393244:MOW393249 MYH393244:MYS393249 NID393244:NIO393249 NRZ393244:NSK393249 OBV393244:OCG393249 OLR393244:OMC393249 OVN393244:OVY393249 PFJ393244:PFU393249 PPF393244:PPQ393249 PZB393244:PZM393249 QIX393244:QJI393249 QST393244:QTE393249 RCP393244:RDA393249 RML393244:RMW393249 RWH393244:RWS393249 SGD393244:SGO393249 SPZ393244:SQK393249 SZV393244:TAG393249 TJR393244:TKC393249 TTN393244:TTY393249 UDJ393244:UDU393249 UNF393244:UNQ393249 UXB393244:UXM393249 VGX393244:VHI393249 VQT393244:VRE393249 WAP393244:WBA393249 WKL393244:WKW393249 WUH393244:WUS393249 HV458780:IG458785 RR458780:SC458785 ABN458780:ABY458785 ALJ458780:ALU458785 AVF458780:AVQ458785 BFB458780:BFM458785 BOX458780:BPI458785 BYT458780:BZE458785 CIP458780:CJA458785 CSL458780:CSW458785 DCH458780:DCS458785 DMD458780:DMO458785 DVZ458780:DWK458785 EFV458780:EGG458785 EPR458780:EQC458785 EZN458780:EZY458785 FJJ458780:FJU458785 FTF458780:FTQ458785 GDB458780:GDM458785 GMX458780:GNI458785 GWT458780:GXE458785 HGP458780:HHA458785 HQL458780:HQW458785 IAH458780:IAS458785 IKD458780:IKO458785 ITZ458780:IUK458785 JDV458780:JEG458785 JNR458780:JOC458785 JXN458780:JXY458785 KHJ458780:KHU458785 KRF458780:KRQ458785 LBB458780:LBM458785 LKX458780:LLI458785 LUT458780:LVE458785 MEP458780:MFA458785 MOL458780:MOW458785 MYH458780:MYS458785 NID458780:NIO458785 NRZ458780:NSK458785 OBV458780:OCG458785 OLR458780:OMC458785 OVN458780:OVY458785 PFJ458780:PFU458785 PPF458780:PPQ458785 PZB458780:PZM458785 QIX458780:QJI458785 QST458780:QTE458785 RCP458780:RDA458785 RML458780:RMW458785 RWH458780:RWS458785 SGD458780:SGO458785 SPZ458780:SQK458785 SZV458780:TAG458785 TJR458780:TKC458785 TTN458780:TTY458785 UDJ458780:UDU458785 UNF458780:UNQ458785 UXB458780:UXM458785 VGX458780:VHI458785 VQT458780:VRE458785 WAP458780:WBA458785 WKL458780:WKW458785 WUH458780:WUS458785 HV524316:IG524321 RR524316:SC524321 ABN524316:ABY524321 ALJ524316:ALU524321 AVF524316:AVQ524321 BFB524316:BFM524321 BOX524316:BPI524321 BYT524316:BZE524321 CIP524316:CJA524321 CSL524316:CSW524321 DCH524316:DCS524321 DMD524316:DMO524321 DVZ524316:DWK524321 EFV524316:EGG524321 EPR524316:EQC524321 EZN524316:EZY524321 FJJ524316:FJU524321 FTF524316:FTQ524321 GDB524316:GDM524321 GMX524316:GNI524321 GWT524316:GXE524321 HGP524316:HHA524321 HQL524316:HQW524321 IAH524316:IAS524321 IKD524316:IKO524321 ITZ524316:IUK524321 JDV524316:JEG524321 JNR524316:JOC524321 JXN524316:JXY524321 KHJ524316:KHU524321 KRF524316:KRQ524321 LBB524316:LBM524321 LKX524316:LLI524321 LUT524316:LVE524321 MEP524316:MFA524321 MOL524316:MOW524321 MYH524316:MYS524321 NID524316:NIO524321 NRZ524316:NSK524321 OBV524316:OCG524321 OLR524316:OMC524321 OVN524316:OVY524321 PFJ524316:PFU524321 PPF524316:PPQ524321 PZB524316:PZM524321 QIX524316:QJI524321 QST524316:QTE524321 RCP524316:RDA524321 RML524316:RMW524321 RWH524316:RWS524321 SGD524316:SGO524321 SPZ524316:SQK524321 SZV524316:TAG524321 TJR524316:TKC524321 TTN524316:TTY524321 UDJ524316:UDU524321 UNF524316:UNQ524321 UXB524316:UXM524321 VGX524316:VHI524321 VQT524316:VRE524321 WAP524316:WBA524321 WKL524316:WKW524321 WUH524316:WUS524321 HV589852:IG589857 RR589852:SC589857 ABN589852:ABY589857 ALJ589852:ALU589857 AVF589852:AVQ589857 BFB589852:BFM589857 BOX589852:BPI589857 BYT589852:BZE589857 CIP589852:CJA589857 CSL589852:CSW589857 DCH589852:DCS589857 DMD589852:DMO589857 DVZ589852:DWK589857 EFV589852:EGG589857 EPR589852:EQC589857 EZN589852:EZY589857 FJJ589852:FJU589857 FTF589852:FTQ589857 GDB589852:GDM589857 GMX589852:GNI589857 GWT589852:GXE589857 HGP589852:HHA589857 HQL589852:HQW589857 IAH589852:IAS589857 IKD589852:IKO589857 ITZ589852:IUK589857 JDV589852:JEG589857 JNR589852:JOC589857 JXN589852:JXY589857 KHJ589852:KHU589857 KRF589852:KRQ589857 LBB589852:LBM589857 LKX589852:LLI589857 LUT589852:LVE589857 MEP589852:MFA589857 MOL589852:MOW589857 MYH589852:MYS589857 NID589852:NIO589857 NRZ589852:NSK589857 OBV589852:OCG589857 OLR589852:OMC589857 OVN589852:OVY589857 PFJ589852:PFU589857 PPF589852:PPQ589857 PZB589852:PZM589857 QIX589852:QJI589857 QST589852:QTE589857 RCP589852:RDA589857 RML589852:RMW589857 RWH589852:RWS589857 SGD589852:SGO589857 SPZ589852:SQK589857 SZV589852:TAG589857 TJR589852:TKC589857 TTN589852:TTY589857 UDJ589852:UDU589857 UNF589852:UNQ589857 UXB589852:UXM589857 VGX589852:VHI589857 VQT589852:VRE589857 WAP589852:WBA589857 WKL589852:WKW589857 WUH589852:WUS589857 HV655388:IG655393 RR655388:SC655393 ABN655388:ABY655393 ALJ655388:ALU655393 AVF655388:AVQ655393 BFB655388:BFM655393 BOX655388:BPI655393 BYT655388:BZE655393 CIP655388:CJA655393 CSL655388:CSW655393 DCH655388:DCS655393 DMD655388:DMO655393 DVZ655388:DWK655393 EFV655388:EGG655393 EPR655388:EQC655393 EZN655388:EZY655393 FJJ655388:FJU655393 FTF655388:FTQ655393 GDB655388:GDM655393 GMX655388:GNI655393 GWT655388:GXE655393 HGP655388:HHA655393 HQL655388:HQW655393 IAH655388:IAS655393 IKD655388:IKO655393 ITZ655388:IUK655393 JDV655388:JEG655393 JNR655388:JOC655393 JXN655388:JXY655393 KHJ655388:KHU655393 KRF655388:KRQ655393 LBB655388:LBM655393 LKX655388:LLI655393 LUT655388:LVE655393 MEP655388:MFA655393 MOL655388:MOW655393 MYH655388:MYS655393 NID655388:NIO655393 NRZ655388:NSK655393 OBV655388:OCG655393 OLR655388:OMC655393 OVN655388:OVY655393 PFJ655388:PFU655393 PPF655388:PPQ655393 PZB655388:PZM655393 QIX655388:QJI655393 QST655388:QTE655393 RCP655388:RDA655393 RML655388:RMW655393 RWH655388:RWS655393 SGD655388:SGO655393 SPZ655388:SQK655393 SZV655388:TAG655393 TJR655388:TKC655393 TTN655388:TTY655393 UDJ655388:UDU655393 UNF655388:UNQ655393 UXB655388:UXM655393 VGX655388:VHI655393 VQT655388:VRE655393 WAP655388:WBA655393 WKL655388:WKW655393 WUH655388:WUS655393 HV720924:IG720929 RR720924:SC720929 ABN720924:ABY720929 ALJ720924:ALU720929 AVF720924:AVQ720929 BFB720924:BFM720929 BOX720924:BPI720929 BYT720924:BZE720929 CIP720924:CJA720929 CSL720924:CSW720929 DCH720924:DCS720929 DMD720924:DMO720929 DVZ720924:DWK720929 EFV720924:EGG720929 EPR720924:EQC720929 EZN720924:EZY720929 FJJ720924:FJU720929 FTF720924:FTQ720929 GDB720924:GDM720929 GMX720924:GNI720929 GWT720924:GXE720929 HGP720924:HHA720929 HQL720924:HQW720929 IAH720924:IAS720929 IKD720924:IKO720929 ITZ720924:IUK720929 JDV720924:JEG720929 JNR720924:JOC720929 JXN720924:JXY720929 KHJ720924:KHU720929 KRF720924:KRQ720929 LBB720924:LBM720929 LKX720924:LLI720929 LUT720924:LVE720929 MEP720924:MFA720929 MOL720924:MOW720929 MYH720924:MYS720929 NID720924:NIO720929 NRZ720924:NSK720929 OBV720924:OCG720929 OLR720924:OMC720929 OVN720924:OVY720929 PFJ720924:PFU720929 PPF720924:PPQ720929 PZB720924:PZM720929 QIX720924:QJI720929 QST720924:QTE720929 RCP720924:RDA720929 RML720924:RMW720929 RWH720924:RWS720929 SGD720924:SGO720929 SPZ720924:SQK720929 SZV720924:TAG720929 TJR720924:TKC720929 TTN720924:TTY720929 UDJ720924:UDU720929 UNF720924:UNQ720929 UXB720924:UXM720929 VGX720924:VHI720929 VQT720924:VRE720929 WAP720924:WBA720929 WKL720924:WKW720929 WUH720924:WUS720929 HV786460:IG786465 RR786460:SC786465 ABN786460:ABY786465 ALJ786460:ALU786465 AVF786460:AVQ786465 BFB786460:BFM786465 BOX786460:BPI786465 BYT786460:BZE786465 CIP786460:CJA786465 CSL786460:CSW786465 DCH786460:DCS786465 DMD786460:DMO786465 DVZ786460:DWK786465 EFV786460:EGG786465 EPR786460:EQC786465 EZN786460:EZY786465 FJJ786460:FJU786465 FTF786460:FTQ786465 GDB786460:GDM786465 GMX786460:GNI786465 GWT786460:GXE786465 HGP786460:HHA786465 HQL786460:HQW786465 IAH786460:IAS786465 IKD786460:IKO786465 ITZ786460:IUK786465 JDV786460:JEG786465 JNR786460:JOC786465 JXN786460:JXY786465 KHJ786460:KHU786465 KRF786460:KRQ786465 LBB786460:LBM786465 LKX786460:LLI786465 LUT786460:LVE786465 MEP786460:MFA786465 MOL786460:MOW786465 MYH786460:MYS786465 NID786460:NIO786465 NRZ786460:NSK786465 OBV786460:OCG786465 OLR786460:OMC786465 OVN786460:OVY786465 PFJ786460:PFU786465 PPF786460:PPQ786465 PZB786460:PZM786465 QIX786460:QJI786465 QST786460:QTE786465 RCP786460:RDA786465 RML786460:RMW786465 RWH786460:RWS786465 SGD786460:SGO786465 SPZ786460:SQK786465 SZV786460:TAG786465 TJR786460:TKC786465 TTN786460:TTY786465 UDJ786460:UDU786465 UNF786460:UNQ786465 UXB786460:UXM786465 VGX786460:VHI786465 VQT786460:VRE786465 WAP786460:WBA786465 WKL786460:WKW786465 WUH786460:WUS786465 HV851996:IG852001 RR851996:SC852001 ABN851996:ABY852001 ALJ851996:ALU852001 AVF851996:AVQ852001 BFB851996:BFM852001 BOX851996:BPI852001 BYT851996:BZE852001 CIP851996:CJA852001 CSL851996:CSW852001 DCH851996:DCS852001 DMD851996:DMO852001 DVZ851996:DWK852001 EFV851996:EGG852001 EPR851996:EQC852001 EZN851996:EZY852001 FJJ851996:FJU852001 FTF851996:FTQ852001 GDB851996:GDM852001 GMX851996:GNI852001 GWT851996:GXE852001 HGP851996:HHA852001 HQL851996:HQW852001 IAH851996:IAS852001 IKD851996:IKO852001 ITZ851996:IUK852001 JDV851996:JEG852001 JNR851996:JOC852001 JXN851996:JXY852001 KHJ851996:KHU852001 KRF851996:KRQ852001 LBB851996:LBM852001 LKX851996:LLI852001 LUT851996:LVE852001 MEP851996:MFA852001 MOL851996:MOW852001 MYH851996:MYS852001 NID851996:NIO852001 NRZ851996:NSK852001 OBV851996:OCG852001 OLR851996:OMC852001 OVN851996:OVY852001 PFJ851996:PFU852001 PPF851996:PPQ852001 PZB851996:PZM852001 QIX851996:QJI852001 QST851996:QTE852001 RCP851996:RDA852001 RML851996:RMW852001 RWH851996:RWS852001 SGD851996:SGO852001 SPZ851996:SQK852001 SZV851996:TAG852001 TJR851996:TKC852001 TTN851996:TTY852001 UDJ851996:UDU852001 UNF851996:UNQ852001 UXB851996:UXM852001 VGX851996:VHI852001 VQT851996:VRE852001 WAP851996:WBA852001 WKL851996:WKW852001 WUH851996:WUS852001 HV917532:IG917537 RR917532:SC917537 ABN917532:ABY917537 ALJ917532:ALU917537 AVF917532:AVQ917537 BFB917532:BFM917537 BOX917532:BPI917537 BYT917532:BZE917537 CIP917532:CJA917537 CSL917532:CSW917537 DCH917532:DCS917537 DMD917532:DMO917537 DVZ917532:DWK917537 EFV917532:EGG917537 EPR917532:EQC917537 EZN917532:EZY917537 FJJ917532:FJU917537 FTF917532:FTQ917537 GDB917532:GDM917537 GMX917532:GNI917537 GWT917532:GXE917537 HGP917532:HHA917537 HQL917532:HQW917537 IAH917532:IAS917537 IKD917532:IKO917537 ITZ917532:IUK917537 JDV917532:JEG917537 JNR917532:JOC917537 JXN917532:JXY917537 KHJ917532:KHU917537 KRF917532:KRQ917537 LBB917532:LBM917537 LKX917532:LLI917537 LUT917532:LVE917537 MEP917532:MFA917537 MOL917532:MOW917537 MYH917532:MYS917537 NID917532:NIO917537 NRZ917532:NSK917537 OBV917532:OCG917537 OLR917532:OMC917537 OVN917532:OVY917537 PFJ917532:PFU917537 PPF917532:PPQ917537 PZB917532:PZM917537 QIX917532:QJI917537 QST917532:QTE917537 RCP917532:RDA917537 RML917532:RMW917537 RWH917532:RWS917537 SGD917532:SGO917537 SPZ917532:SQK917537 SZV917532:TAG917537 TJR917532:TKC917537 TTN917532:TTY917537 UDJ917532:UDU917537 UNF917532:UNQ917537 UXB917532:UXM917537 VGX917532:VHI917537 VQT917532:VRE917537 WAP917532:WBA917537 WKL917532:WKW917537 WUH917532:WUS917537 HV983068:IG983073 RR983068:SC983073 ABN983068:ABY983073 ALJ983068:ALU983073 AVF983068:AVQ983073 BFB983068:BFM983073 BOX983068:BPI983073 BYT983068:BZE983073 CIP983068:CJA983073 CSL983068:CSW983073 DCH983068:DCS983073 DMD983068:DMO983073 DVZ983068:DWK983073 EFV983068:EGG983073 EPR983068:EQC983073 EZN983068:EZY983073 FJJ983068:FJU983073 FTF983068:FTQ983073 GDB983068:GDM983073 GMX983068:GNI983073 GWT983068:GXE983073 HGP983068:HHA983073 HQL983068:HQW983073 IAH983068:IAS983073 IKD983068:IKO983073 ITZ983068:IUK983073 JDV983068:JEG983073 JNR983068:JOC983073 JXN983068:JXY983073 KHJ983068:KHU983073 KRF983068:KRQ983073 LBB983068:LBM983073 LKX983068:LLI983073 LUT983068:LVE983073 MEP983068:MFA983073 MOL983068:MOW983073 MYH983068:MYS983073 NID983068:NIO983073 NRZ983068:NSK983073 OBV983068:OCG983073 OLR983068:OMC983073 OVN983068:OVY983073 PFJ983068:PFU983073 PPF983068:PPQ983073 PZB983068:PZM983073 QIX983068:QJI983073 QST983068:QTE983073 RCP983068:RDA983073 RML983068:RMW983073 RWH983068:RWS983073 SGD983068:SGO983073 SPZ983068:SQK983073 SZV983068:TAG983073 TJR983068:TKC983073 TTN983068:TTY983073 UDJ983068:UDU983073 UNF983068:UNQ983073 UXB983068:UXM983073 VGX983068:VHI983073 VQT983068:VRE983073 WAP983068:WBA983073 WKL983068:WKW983073 WUH983068:WUS983073 HI65564:HT65569 RE65564:RP65569 ABA65564:ABL65569 AKW65564:ALH65569 AUS65564:AVD65569 BEO65564:BEZ65569 BOK65564:BOV65569 BYG65564:BYR65569 CIC65564:CIN65569 CRY65564:CSJ65569 DBU65564:DCF65569 DLQ65564:DMB65569 DVM65564:DVX65569 EFI65564:EFT65569 EPE65564:EPP65569 EZA65564:EZL65569 FIW65564:FJH65569 FSS65564:FTD65569 GCO65564:GCZ65569 GMK65564:GMV65569 GWG65564:GWR65569 HGC65564:HGN65569 HPY65564:HQJ65569 HZU65564:IAF65569 IJQ65564:IKB65569 ITM65564:ITX65569 JDI65564:JDT65569 JNE65564:JNP65569 JXA65564:JXL65569 KGW65564:KHH65569 KQS65564:KRD65569 LAO65564:LAZ65569 LKK65564:LKV65569 LUG65564:LUR65569 MEC65564:MEN65569 MNY65564:MOJ65569 MXU65564:MYF65569 NHQ65564:NIB65569 NRM65564:NRX65569 OBI65564:OBT65569 OLE65564:OLP65569 OVA65564:OVL65569 PEW65564:PFH65569 POS65564:PPD65569 PYO65564:PYZ65569 QIK65564:QIV65569 QSG65564:QSR65569 RCC65564:RCN65569 RLY65564:RMJ65569 RVU65564:RWF65569 SFQ65564:SGB65569 SPM65564:SPX65569 SZI65564:SZT65569 TJE65564:TJP65569 TTA65564:TTL65569 UCW65564:UDH65569 UMS65564:UND65569 UWO65564:UWZ65569 VGK65564:VGV65569 VQG65564:VQR65569 WAC65564:WAN65569 WJY65564:WKJ65569 WTU65564:WUF65569 HI131100:HT131105 RE131100:RP131105 ABA131100:ABL131105 AKW131100:ALH131105 AUS131100:AVD131105 BEO131100:BEZ131105 BOK131100:BOV131105 BYG131100:BYR131105 CIC131100:CIN131105 CRY131100:CSJ131105 DBU131100:DCF131105 DLQ131100:DMB131105 DVM131100:DVX131105 EFI131100:EFT131105 EPE131100:EPP131105 EZA131100:EZL131105 FIW131100:FJH131105 FSS131100:FTD131105 GCO131100:GCZ131105 GMK131100:GMV131105 GWG131100:GWR131105 HGC131100:HGN131105 HPY131100:HQJ131105 HZU131100:IAF131105 IJQ131100:IKB131105 ITM131100:ITX131105 JDI131100:JDT131105 JNE131100:JNP131105 JXA131100:JXL131105 KGW131100:KHH131105 KQS131100:KRD131105 LAO131100:LAZ131105 LKK131100:LKV131105 LUG131100:LUR131105 MEC131100:MEN131105 MNY131100:MOJ131105 MXU131100:MYF131105 NHQ131100:NIB131105 NRM131100:NRX131105 OBI131100:OBT131105 OLE131100:OLP131105 OVA131100:OVL131105 PEW131100:PFH131105 POS131100:PPD131105 PYO131100:PYZ131105 QIK131100:QIV131105 QSG131100:QSR131105 RCC131100:RCN131105 RLY131100:RMJ131105 RVU131100:RWF131105 SFQ131100:SGB131105 SPM131100:SPX131105 SZI131100:SZT131105 TJE131100:TJP131105 TTA131100:TTL131105 UCW131100:UDH131105 UMS131100:UND131105 UWO131100:UWZ131105 VGK131100:VGV131105 VQG131100:VQR131105 WAC131100:WAN131105 WJY131100:WKJ131105 WTU131100:WUF131105 HI196636:HT196641 RE196636:RP196641 ABA196636:ABL196641 AKW196636:ALH196641 AUS196636:AVD196641 BEO196636:BEZ196641 BOK196636:BOV196641 BYG196636:BYR196641 CIC196636:CIN196641 CRY196636:CSJ196641 DBU196636:DCF196641 DLQ196636:DMB196641 DVM196636:DVX196641 EFI196636:EFT196641 EPE196636:EPP196641 EZA196636:EZL196641 FIW196636:FJH196641 FSS196636:FTD196641 GCO196636:GCZ196641 GMK196636:GMV196641 GWG196636:GWR196641 HGC196636:HGN196641 HPY196636:HQJ196641 HZU196636:IAF196641 IJQ196636:IKB196641 ITM196636:ITX196641 JDI196636:JDT196641 JNE196636:JNP196641 JXA196636:JXL196641 KGW196636:KHH196641 KQS196636:KRD196641 LAO196636:LAZ196641 LKK196636:LKV196641 LUG196636:LUR196641 MEC196636:MEN196641 MNY196636:MOJ196641 MXU196636:MYF196641 NHQ196636:NIB196641 NRM196636:NRX196641 OBI196636:OBT196641 OLE196636:OLP196641 OVA196636:OVL196641 PEW196636:PFH196641 POS196636:PPD196641 PYO196636:PYZ196641 QIK196636:QIV196641 QSG196636:QSR196641 RCC196636:RCN196641 RLY196636:RMJ196641 RVU196636:RWF196641 SFQ196636:SGB196641 SPM196636:SPX196641 SZI196636:SZT196641 TJE196636:TJP196641 TTA196636:TTL196641 UCW196636:UDH196641 UMS196636:UND196641 UWO196636:UWZ196641 VGK196636:VGV196641 VQG196636:VQR196641 WAC196636:WAN196641 WJY196636:WKJ196641 WTU196636:WUF196641 HI262172:HT262177 RE262172:RP262177 ABA262172:ABL262177 AKW262172:ALH262177 AUS262172:AVD262177 BEO262172:BEZ262177 BOK262172:BOV262177 BYG262172:BYR262177 CIC262172:CIN262177 CRY262172:CSJ262177 DBU262172:DCF262177 DLQ262172:DMB262177 DVM262172:DVX262177 EFI262172:EFT262177 EPE262172:EPP262177 EZA262172:EZL262177 FIW262172:FJH262177 FSS262172:FTD262177 GCO262172:GCZ262177 GMK262172:GMV262177 GWG262172:GWR262177 HGC262172:HGN262177 HPY262172:HQJ262177 HZU262172:IAF262177 IJQ262172:IKB262177 ITM262172:ITX262177 JDI262172:JDT262177 JNE262172:JNP262177 JXA262172:JXL262177 KGW262172:KHH262177 KQS262172:KRD262177 LAO262172:LAZ262177 LKK262172:LKV262177 LUG262172:LUR262177 MEC262172:MEN262177 MNY262172:MOJ262177 MXU262172:MYF262177 NHQ262172:NIB262177 NRM262172:NRX262177 OBI262172:OBT262177 OLE262172:OLP262177 OVA262172:OVL262177 PEW262172:PFH262177 POS262172:PPD262177 PYO262172:PYZ262177 QIK262172:QIV262177 QSG262172:QSR262177 RCC262172:RCN262177 RLY262172:RMJ262177 RVU262172:RWF262177 SFQ262172:SGB262177 SPM262172:SPX262177 SZI262172:SZT262177 TJE262172:TJP262177 TTA262172:TTL262177 UCW262172:UDH262177 UMS262172:UND262177 UWO262172:UWZ262177 VGK262172:VGV262177 VQG262172:VQR262177 WAC262172:WAN262177 WJY262172:WKJ262177 WTU262172:WUF262177 HI327708:HT327713 RE327708:RP327713 ABA327708:ABL327713 AKW327708:ALH327713 AUS327708:AVD327713 BEO327708:BEZ327713 BOK327708:BOV327713 BYG327708:BYR327713 CIC327708:CIN327713 CRY327708:CSJ327713 DBU327708:DCF327713 DLQ327708:DMB327713 DVM327708:DVX327713 EFI327708:EFT327713 EPE327708:EPP327713 EZA327708:EZL327713 FIW327708:FJH327713 FSS327708:FTD327713 GCO327708:GCZ327713 GMK327708:GMV327713 GWG327708:GWR327713 HGC327708:HGN327713 HPY327708:HQJ327713 HZU327708:IAF327713 IJQ327708:IKB327713 ITM327708:ITX327713 JDI327708:JDT327713 JNE327708:JNP327713 JXA327708:JXL327713 KGW327708:KHH327713 KQS327708:KRD327713 LAO327708:LAZ327713 LKK327708:LKV327713 LUG327708:LUR327713 MEC327708:MEN327713 MNY327708:MOJ327713 MXU327708:MYF327713 NHQ327708:NIB327713 NRM327708:NRX327713 OBI327708:OBT327713 OLE327708:OLP327713 OVA327708:OVL327713 PEW327708:PFH327713 POS327708:PPD327713 PYO327708:PYZ327713 QIK327708:QIV327713 QSG327708:QSR327713 RCC327708:RCN327713 RLY327708:RMJ327713 RVU327708:RWF327713 SFQ327708:SGB327713 SPM327708:SPX327713 SZI327708:SZT327713 TJE327708:TJP327713 TTA327708:TTL327713 UCW327708:UDH327713 UMS327708:UND327713 UWO327708:UWZ327713 VGK327708:VGV327713 VQG327708:VQR327713 WAC327708:WAN327713 WJY327708:WKJ327713 WTU327708:WUF327713 HI393244:HT393249 RE393244:RP393249 ABA393244:ABL393249 AKW393244:ALH393249 AUS393244:AVD393249 BEO393244:BEZ393249 BOK393244:BOV393249 BYG393244:BYR393249 CIC393244:CIN393249 CRY393244:CSJ393249 DBU393244:DCF393249 DLQ393244:DMB393249 DVM393244:DVX393249 EFI393244:EFT393249 EPE393244:EPP393249 EZA393244:EZL393249 FIW393244:FJH393249 FSS393244:FTD393249 GCO393244:GCZ393249 GMK393244:GMV393249 GWG393244:GWR393249 HGC393244:HGN393249 HPY393244:HQJ393249 HZU393244:IAF393249 IJQ393244:IKB393249 ITM393244:ITX393249 JDI393244:JDT393249 JNE393244:JNP393249 JXA393244:JXL393249 KGW393244:KHH393249 KQS393244:KRD393249 LAO393244:LAZ393249 LKK393244:LKV393249 LUG393244:LUR393249 MEC393244:MEN393249 MNY393244:MOJ393249 MXU393244:MYF393249 NHQ393244:NIB393249 NRM393244:NRX393249 OBI393244:OBT393249 OLE393244:OLP393249 OVA393244:OVL393249 PEW393244:PFH393249 POS393244:PPD393249 PYO393244:PYZ393249 QIK393244:QIV393249 QSG393244:QSR393249 RCC393244:RCN393249 RLY393244:RMJ393249 RVU393244:RWF393249 SFQ393244:SGB393249 SPM393244:SPX393249 SZI393244:SZT393249 TJE393244:TJP393249 TTA393244:TTL393249 UCW393244:UDH393249 UMS393244:UND393249 UWO393244:UWZ393249 VGK393244:VGV393249 VQG393244:VQR393249 WAC393244:WAN393249 WJY393244:WKJ393249 WTU393244:WUF393249 HI458780:HT458785 RE458780:RP458785 ABA458780:ABL458785 AKW458780:ALH458785 AUS458780:AVD458785 BEO458780:BEZ458785 BOK458780:BOV458785 BYG458780:BYR458785 CIC458780:CIN458785 CRY458780:CSJ458785 DBU458780:DCF458785 DLQ458780:DMB458785 DVM458780:DVX458785 EFI458780:EFT458785 EPE458780:EPP458785 EZA458780:EZL458785 FIW458780:FJH458785 FSS458780:FTD458785 GCO458780:GCZ458785 GMK458780:GMV458785 GWG458780:GWR458785 HGC458780:HGN458785 HPY458780:HQJ458785 HZU458780:IAF458785 IJQ458780:IKB458785 ITM458780:ITX458785 JDI458780:JDT458785 JNE458780:JNP458785 JXA458780:JXL458785 KGW458780:KHH458785 KQS458780:KRD458785 LAO458780:LAZ458785 LKK458780:LKV458785 LUG458780:LUR458785 MEC458780:MEN458785 MNY458780:MOJ458785 MXU458780:MYF458785 NHQ458780:NIB458785 NRM458780:NRX458785 OBI458780:OBT458785 OLE458780:OLP458785 OVA458780:OVL458785 PEW458780:PFH458785 POS458780:PPD458785 PYO458780:PYZ458785 QIK458780:QIV458785 QSG458780:QSR458785 RCC458780:RCN458785 RLY458780:RMJ458785 RVU458780:RWF458785 SFQ458780:SGB458785 SPM458780:SPX458785 SZI458780:SZT458785 TJE458780:TJP458785 TTA458780:TTL458785 UCW458780:UDH458785 UMS458780:UND458785 UWO458780:UWZ458785 VGK458780:VGV458785 VQG458780:VQR458785 WAC458780:WAN458785 WJY458780:WKJ458785 WTU458780:WUF458785 HI524316:HT524321 RE524316:RP524321 ABA524316:ABL524321 AKW524316:ALH524321 AUS524316:AVD524321 BEO524316:BEZ524321 BOK524316:BOV524321 BYG524316:BYR524321 CIC524316:CIN524321 CRY524316:CSJ524321 DBU524316:DCF524321 DLQ524316:DMB524321 DVM524316:DVX524321 EFI524316:EFT524321 EPE524316:EPP524321 EZA524316:EZL524321 FIW524316:FJH524321 FSS524316:FTD524321 GCO524316:GCZ524321 GMK524316:GMV524321 GWG524316:GWR524321 HGC524316:HGN524321 HPY524316:HQJ524321 HZU524316:IAF524321 IJQ524316:IKB524321 ITM524316:ITX524321 JDI524316:JDT524321 JNE524316:JNP524321 JXA524316:JXL524321 KGW524316:KHH524321 KQS524316:KRD524321 LAO524316:LAZ524321 LKK524316:LKV524321 LUG524316:LUR524321 MEC524316:MEN524321 MNY524316:MOJ524321 MXU524316:MYF524321 NHQ524316:NIB524321 NRM524316:NRX524321 OBI524316:OBT524321 OLE524316:OLP524321 OVA524316:OVL524321 PEW524316:PFH524321 POS524316:PPD524321 PYO524316:PYZ524321 QIK524316:QIV524321 QSG524316:QSR524321 RCC524316:RCN524321 RLY524316:RMJ524321 RVU524316:RWF524321 SFQ524316:SGB524321 SPM524316:SPX524321 SZI524316:SZT524321 TJE524316:TJP524321 TTA524316:TTL524321 UCW524316:UDH524321 UMS524316:UND524321 UWO524316:UWZ524321 VGK524316:VGV524321 VQG524316:VQR524321 WAC524316:WAN524321 WJY524316:WKJ524321 WTU524316:WUF524321 HI589852:HT589857 RE589852:RP589857 ABA589852:ABL589857 AKW589852:ALH589857 AUS589852:AVD589857 BEO589852:BEZ589857 BOK589852:BOV589857 BYG589852:BYR589857 CIC589852:CIN589857 CRY589852:CSJ589857 DBU589852:DCF589857 DLQ589852:DMB589857 DVM589852:DVX589857 EFI589852:EFT589857 EPE589852:EPP589857 EZA589852:EZL589857 FIW589852:FJH589857 FSS589852:FTD589857 GCO589852:GCZ589857 GMK589852:GMV589857 GWG589852:GWR589857 HGC589852:HGN589857 HPY589852:HQJ589857 HZU589852:IAF589857 IJQ589852:IKB589857 ITM589852:ITX589857 JDI589852:JDT589857 JNE589852:JNP589857 JXA589852:JXL589857 KGW589852:KHH589857 KQS589852:KRD589857 LAO589852:LAZ589857 LKK589852:LKV589857 LUG589852:LUR589857 MEC589852:MEN589857 MNY589852:MOJ589857 MXU589852:MYF589857 NHQ589852:NIB589857 NRM589852:NRX589857 OBI589852:OBT589857 OLE589852:OLP589857 OVA589852:OVL589857 PEW589852:PFH589857 POS589852:PPD589857 PYO589852:PYZ589857 QIK589852:QIV589857 QSG589852:QSR589857 RCC589852:RCN589857 RLY589852:RMJ589857 RVU589852:RWF589857 SFQ589852:SGB589857 SPM589852:SPX589857 SZI589852:SZT589857 TJE589852:TJP589857 TTA589852:TTL589857 UCW589852:UDH589857 UMS589852:UND589857 UWO589852:UWZ589857 VGK589852:VGV589857 VQG589852:VQR589857 WAC589852:WAN589857 WJY589852:WKJ589857 WTU589852:WUF589857 HI655388:HT655393 RE655388:RP655393 ABA655388:ABL655393 AKW655388:ALH655393 AUS655388:AVD655393 BEO655388:BEZ655393 BOK655388:BOV655393 BYG655388:BYR655393 CIC655388:CIN655393 CRY655388:CSJ655393 DBU655388:DCF655393 DLQ655388:DMB655393 DVM655388:DVX655393 EFI655388:EFT655393 EPE655388:EPP655393 EZA655388:EZL655393 FIW655388:FJH655393 FSS655388:FTD655393 GCO655388:GCZ655393 GMK655388:GMV655393 GWG655388:GWR655393 HGC655388:HGN655393 HPY655388:HQJ655393 HZU655388:IAF655393 IJQ655388:IKB655393 ITM655388:ITX655393 JDI655388:JDT655393 JNE655388:JNP655393 JXA655388:JXL655393 KGW655388:KHH655393 KQS655388:KRD655393 LAO655388:LAZ655393 LKK655388:LKV655393 LUG655388:LUR655393 MEC655388:MEN655393 MNY655388:MOJ655393 MXU655388:MYF655393 NHQ655388:NIB655393 NRM655388:NRX655393 OBI655388:OBT655393 OLE655388:OLP655393 OVA655388:OVL655393 PEW655388:PFH655393 POS655388:PPD655393 PYO655388:PYZ655393 QIK655388:QIV655393 QSG655388:QSR655393 RCC655388:RCN655393 RLY655388:RMJ655393 RVU655388:RWF655393 SFQ655388:SGB655393 SPM655388:SPX655393 SZI655388:SZT655393 TJE655388:TJP655393 TTA655388:TTL655393 UCW655388:UDH655393 UMS655388:UND655393 UWO655388:UWZ655393 VGK655388:VGV655393 VQG655388:VQR655393 WAC655388:WAN655393 WJY655388:WKJ655393 WTU655388:WUF655393 HI720924:HT720929 RE720924:RP720929 ABA720924:ABL720929 AKW720924:ALH720929 AUS720924:AVD720929 BEO720924:BEZ720929 BOK720924:BOV720929 BYG720924:BYR720929 CIC720924:CIN720929 CRY720924:CSJ720929 DBU720924:DCF720929 DLQ720924:DMB720929 DVM720924:DVX720929 EFI720924:EFT720929 EPE720924:EPP720929 EZA720924:EZL720929 FIW720924:FJH720929 FSS720924:FTD720929 GCO720924:GCZ720929 GMK720924:GMV720929 GWG720924:GWR720929 HGC720924:HGN720929 HPY720924:HQJ720929 HZU720924:IAF720929 IJQ720924:IKB720929 ITM720924:ITX720929 JDI720924:JDT720929 JNE720924:JNP720929 JXA720924:JXL720929 KGW720924:KHH720929 KQS720924:KRD720929 LAO720924:LAZ720929 LKK720924:LKV720929 LUG720924:LUR720929 MEC720924:MEN720929 MNY720924:MOJ720929 MXU720924:MYF720929 NHQ720924:NIB720929 NRM720924:NRX720929 OBI720924:OBT720929 OLE720924:OLP720929 OVA720924:OVL720929 PEW720924:PFH720929 POS720924:PPD720929 PYO720924:PYZ720929 QIK720924:QIV720929 QSG720924:QSR720929 RCC720924:RCN720929 RLY720924:RMJ720929 RVU720924:RWF720929 SFQ720924:SGB720929 SPM720924:SPX720929 SZI720924:SZT720929 TJE720924:TJP720929 TTA720924:TTL720929 UCW720924:UDH720929 UMS720924:UND720929 UWO720924:UWZ720929 VGK720924:VGV720929 VQG720924:VQR720929 WAC720924:WAN720929 WJY720924:WKJ720929 WTU720924:WUF720929 HI786460:HT786465 RE786460:RP786465 ABA786460:ABL786465 AKW786460:ALH786465 AUS786460:AVD786465 BEO786460:BEZ786465 BOK786460:BOV786465 BYG786460:BYR786465 CIC786460:CIN786465 CRY786460:CSJ786465 DBU786460:DCF786465 DLQ786460:DMB786465 DVM786460:DVX786465 EFI786460:EFT786465 EPE786460:EPP786465 EZA786460:EZL786465 FIW786460:FJH786465 FSS786460:FTD786465 GCO786460:GCZ786465 GMK786460:GMV786465 GWG786460:GWR786465 HGC786460:HGN786465 HPY786460:HQJ786465 HZU786460:IAF786465 IJQ786460:IKB786465 ITM786460:ITX786465 JDI786460:JDT786465 JNE786460:JNP786465 JXA786460:JXL786465 KGW786460:KHH786465 KQS786460:KRD786465 LAO786460:LAZ786465 LKK786460:LKV786465 LUG786460:LUR786465 MEC786460:MEN786465 MNY786460:MOJ786465 MXU786460:MYF786465 NHQ786460:NIB786465 NRM786460:NRX786465 OBI786460:OBT786465 OLE786460:OLP786465 OVA786460:OVL786465 PEW786460:PFH786465 POS786460:PPD786465 PYO786460:PYZ786465 QIK786460:QIV786465 QSG786460:QSR786465 RCC786460:RCN786465 RLY786460:RMJ786465 RVU786460:RWF786465 SFQ786460:SGB786465 SPM786460:SPX786465 SZI786460:SZT786465 TJE786460:TJP786465 TTA786460:TTL786465 UCW786460:UDH786465 UMS786460:UND786465 UWO786460:UWZ786465 VGK786460:VGV786465 VQG786460:VQR786465 WAC786460:WAN786465 WJY786460:WKJ786465 WTU786460:WUF786465 HI851996:HT852001 RE851996:RP852001 ABA851996:ABL852001 AKW851996:ALH852001 AUS851996:AVD852001 BEO851996:BEZ852001 BOK851996:BOV852001 BYG851996:BYR852001 CIC851996:CIN852001 CRY851996:CSJ852001 DBU851996:DCF852001 DLQ851996:DMB852001 DVM851996:DVX852001 EFI851996:EFT852001 EPE851996:EPP852001 EZA851996:EZL852001 FIW851996:FJH852001 FSS851996:FTD852001 GCO851996:GCZ852001 GMK851996:GMV852001 GWG851996:GWR852001 HGC851996:HGN852001 HPY851996:HQJ852001 HZU851996:IAF852001 IJQ851996:IKB852001 ITM851996:ITX852001 JDI851996:JDT852001 JNE851996:JNP852001 JXA851996:JXL852001 KGW851996:KHH852001 KQS851996:KRD852001 LAO851996:LAZ852001 LKK851996:LKV852001 LUG851996:LUR852001 MEC851996:MEN852001 MNY851996:MOJ852001 MXU851996:MYF852001 NHQ851996:NIB852001 NRM851996:NRX852001 OBI851996:OBT852001 OLE851996:OLP852001 OVA851996:OVL852001 PEW851996:PFH852001 POS851996:PPD852001 PYO851996:PYZ852001 QIK851996:QIV852001 QSG851996:QSR852001 RCC851996:RCN852001 RLY851996:RMJ852001 RVU851996:RWF852001 SFQ851996:SGB852001 SPM851996:SPX852001 SZI851996:SZT852001 TJE851996:TJP852001 TTA851996:TTL852001 UCW851996:UDH852001 UMS851996:UND852001 UWO851996:UWZ852001 VGK851996:VGV852001 VQG851996:VQR852001 WAC851996:WAN852001 WJY851996:WKJ852001 WTU851996:WUF852001 HI917532:HT917537 RE917532:RP917537 ABA917532:ABL917537 AKW917532:ALH917537 AUS917532:AVD917537 BEO917532:BEZ917537 BOK917532:BOV917537 BYG917532:BYR917537 CIC917532:CIN917537 CRY917532:CSJ917537 DBU917532:DCF917537 DLQ917532:DMB917537 DVM917532:DVX917537 EFI917532:EFT917537 EPE917532:EPP917537 EZA917532:EZL917537 FIW917532:FJH917537 FSS917532:FTD917537 GCO917532:GCZ917537 GMK917532:GMV917537 GWG917532:GWR917537 HGC917532:HGN917537 HPY917532:HQJ917537 HZU917532:IAF917537 IJQ917532:IKB917537 ITM917532:ITX917537 JDI917532:JDT917537 JNE917532:JNP917537 JXA917532:JXL917537 KGW917532:KHH917537 KQS917532:KRD917537 LAO917532:LAZ917537 LKK917532:LKV917537 LUG917532:LUR917537 MEC917532:MEN917537 MNY917532:MOJ917537 MXU917532:MYF917537 NHQ917532:NIB917537 NRM917532:NRX917537 OBI917532:OBT917537 OLE917532:OLP917537 OVA917532:OVL917537 PEW917532:PFH917537 POS917532:PPD917537 PYO917532:PYZ917537 QIK917532:QIV917537 QSG917532:QSR917537 RCC917532:RCN917537 RLY917532:RMJ917537 RVU917532:RWF917537 SFQ917532:SGB917537 SPM917532:SPX917537 SZI917532:SZT917537 TJE917532:TJP917537 TTA917532:TTL917537 UCW917532:UDH917537 UMS917532:UND917537 UWO917532:UWZ917537 VGK917532:VGV917537 VQG917532:VQR917537 WAC917532:WAN917537 WJY917532:WKJ917537 WTU917532:WUF917537 HI983068:HT983073 RE983068:RP983073 ABA983068:ABL983073 AKW983068:ALH983073 AUS983068:AVD983073 BEO983068:BEZ983073 BOK983068:BOV983073 BYG983068:BYR983073 CIC983068:CIN983073 CRY983068:CSJ983073 DBU983068:DCF983073 DLQ983068:DMB983073 DVM983068:DVX983073 EFI983068:EFT983073 EPE983068:EPP983073 EZA983068:EZL983073 FIW983068:FJH983073 FSS983068:FTD983073 GCO983068:GCZ983073 GMK983068:GMV983073 GWG983068:GWR983073 HGC983068:HGN983073 HPY983068:HQJ983073 HZU983068:IAF983073 IJQ983068:IKB983073 ITM983068:ITX983073 JDI983068:JDT983073 JNE983068:JNP983073 JXA983068:JXL983073 KGW983068:KHH983073 KQS983068:KRD983073 LAO983068:LAZ983073 LKK983068:LKV983073 LUG983068:LUR983073 MEC983068:MEN983073 MNY983068:MOJ983073 MXU983068:MYF983073 NHQ983068:NIB983073 NRM983068:NRX983073 OBI983068:OBT983073 OLE983068:OLP983073 OVA983068:OVL983073 PEW983068:PFH983073 POS983068:PPD983073 PYO983068:PYZ983073 QIK983068:QIV983073 QSG983068:QSR983073 RCC983068:RCN983073 RLY983068:RMJ983073 RVU983068:RWF983073 SFQ983068:SGB983073 SPM983068:SPX983073 SZI983068:SZT983073 TJE983068:TJP983073 TTA983068:TTL983073 UCW983068:UDH983073 UMS983068:UND983073 UWO983068:UWZ983073 VGK983068:VGV983073 VQG983068:VQR983073 WAC983068:WAN983073 WJY983068:WKJ983073 WTU983068:WUF983073 IV65564:JG65569 SR65564:TC65569 ACN65564:ACY65569 AMJ65564:AMU65569 AWF65564:AWQ65569 BGB65564:BGM65569 BPX65564:BQI65569 BZT65564:CAE65569 CJP65564:CKA65569 CTL65564:CTW65569 DDH65564:DDS65569 DND65564:DNO65569 DWZ65564:DXK65569 EGV65564:EHG65569 EQR65564:ERC65569 FAN65564:FAY65569 FKJ65564:FKU65569 FUF65564:FUQ65569 GEB65564:GEM65569 GNX65564:GOI65569 GXT65564:GYE65569 HHP65564:HIA65569 HRL65564:HRW65569 IBH65564:IBS65569 ILD65564:ILO65569 IUZ65564:IVK65569 JEV65564:JFG65569 JOR65564:JPC65569 JYN65564:JYY65569 KIJ65564:KIU65569 KSF65564:KSQ65569 LCB65564:LCM65569 LLX65564:LMI65569 LVT65564:LWE65569 MFP65564:MGA65569 MPL65564:MPW65569 MZH65564:MZS65569 NJD65564:NJO65569 NSZ65564:NTK65569 OCV65564:ODG65569 OMR65564:ONC65569 OWN65564:OWY65569 PGJ65564:PGU65569 PQF65564:PQQ65569 QAB65564:QAM65569 QJX65564:QKI65569 QTT65564:QUE65569 RDP65564:REA65569 RNL65564:RNW65569 RXH65564:RXS65569 SHD65564:SHO65569 SQZ65564:SRK65569 TAV65564:TBG65569 TKR65564:TLC65569 TUN65564:TUY65569 UEJ65564:UEU65569 UOF65564:UOQ65569 UYB65564:UYM65569 VHX65564:VII65569 VRT65564:VSE65569 WBP65564:WCA65569 WLL65564:WLW65569 WVH65564:WVS65569 IV131100:JG131105 SR131100:TC131105 ACN131100:ACY131105 AMJ131100:AMU131105 AWF131100:AWQ131105 BGB131100:BGM131105 BPX131100:BQI131105 BZT131100:CAE131105 CJP131100:CKA131105 CTL131100:CTW131105 DDH131100:DDS131105 DND131100:DNO131105 DWZ131100:DXK131105 EGV131100:EHG131105 EQR131100:ERC131105 FAN131100:FAY131105 FKJ131100:FKU131105 FUF131100:FUQ131105 GEB131100:GEM131105 GNX131100:GOI131105 GXT131100:GYE131105 HHP131100:HIA131105 HRL131100:HRW131105 IBH131100:IBS131105 ILD131100:ILO131105 IUZ131100:IVK131105 JEV131100:JFG131105 JOR131100:JPC131105 JYN131100:JYY131105 KIJ131100:KIU131105 KSF131100:KSQ131105 LCB131100:LCM131105 LLX131100:LMI131105 LVT131100:LWE131105 MFP131100:MGA131105 MPL131100:MPW131105 MZH131100:MZS131105 NJD131100:NJO131105 NSZ131100:NTK131105 OCV131100:ODG131105 OMR131100:ONC131105 OWN131100:OWY131105 PGJ131100:PGU131105 PQF131100:PQQ131105 QAB131100:QAM131105 QJX131100:QKI131105 QTT131100:QUE131105 RDP131100:REA131105 RNL131100:RNW131105 RXH131100:RXS131105 SHD131100:SHO131105 SQZ131100:SRK131105 TAV131100:TBG131105 TKR131100:TLC131105 TUN131100:TUY131105 UEJ131100:UEU131105 UOF131100:UOQ131105 UYB131100:UYM131105 VHX131100:VII131105 VRT131100:VSE131105 WBP131100:WCA131105 WLL131100:WLW131105 WVH131100:WVS131105 IV196636:JG196641 SR196636:TC196641 ACN196636:ACY196641 AMJ196636:AMU196641 AWF196636:AWQ196641 BGB196636:BGM196641 BPX196636:BQI196641 BZT196636:CAE196641 CJP196636:CKA196641 CTL196636:CTW196641 DDH196636:DDS196641 DND196636:DNO196641 DWZ196636:DXK196641 EGV196636:EHG196641 EQR196636:ERC196641 FAN196636:FAY196641 FKJ196636:FKU196641 FUF196636:FUQ196641 GEB196636:GEM196641 GNX196636:GOI196641 GXT196636:GYE196641 HHP196636:HIA196641 HRL196636:HRW196641 IBH196636:IBS196641 ILD196636:ILO196641 IUZ196636:IVK196641 JEV196636:JFG196641 JOR196636:JPC196641 JYN196636:JYY196641 KIJ196636:KIU196641 KSF196636:KSQ196641 LCB196636:LCM196641 LLX196636:LMI196641 LVT196636:LWE196641 MFP196636:MGA196641 MPL196636:MPW196641 MZH196636:MZS196641 NJD196636:NJO196641 NSZ196636:NTK196641 OCV196636:ODG196641 OMR196636:ONC196641 OWN196636:OWY196641 PGJ196636:PGU196641 PQF196636:PQQ196641 QAB196636:QAM196641 QJX196636:QKI196641 QTT196636:QUE196641 RDP196636:REA196641 RNL196636:RNW196641 RXH196636:RXS196641 SHD196636:SHO196641 SQZ196636:SRK196641 TAV196636:TBG196641 TKR196636:TLC196641 TUN196636:TUY196641 UEJ196636:UEU196641 UOF196636:UOQ196641 UYB196636:UYM196641 VHX196636:VII196641 VRT196636:VSE196641 WBP196636:WCA196641 WLL196636:WLW196641 WVH196636:WVS196641 IV262172:JG262177 SR262172:TC262177 ACN262172:ACY262177 AMJ262172:AMU262177 AWF262172:AWQ262177 BGB262172:BGM262177 BPX262172:BQI262177 BZT262172:CAE262177 CJP262172:CKA262177 CTL262172:CTW262177 DDH262172:DDS262177 DND262172:DNO262177 DWZ262172:DXK262177 EGV262172:EHG262177 EQR262172:ERC262177 FAN262172:FAY262177 FKJ262172:FKU262177 FUF262172:FUQ262177 GEB262172:GEM262177 GNX262172:GOI262177 GXT262172:GYE262177 HHP262172:HIA262177 HRL262172:HRW262177 IBH262172:IBS262177 ILD262172:ILO262177 IUZ262172:IVK262177 JEV262172:JFG262177 JOR262172:JPC262177 JYN262172:JYY262177 KIJ262172:KIU262177 KSF262172:KSQ262177 LCB262172:LCM262177 LLX262172:LMI262177 LVT262172:LWE262177 MFP262172:MGA262177 MPL262172:MPW262177 MZH262172:MZS262177 NJD262172:NJO262177 NSZ262172:NTK262177 OCV262172:ODG262177 OMR262172:ONC262177 OWN262172:OWY262177 PGJ262172:PGU262177 PQF262172:PQQ262177 QAB262172:QAM262177 QJX262172:QKI262177 QTT262172:QUE262177 RDP262172:REA262177 RNL262172:RNW262177 RXH262172:RXS262177 SHD262172:SHO262177 SQZ262172:SRK262177 TAV262172:TBG262177 TKR262172:TLC262177 TUN262172:TUY262177 UEJ262172:UEU262177 UOF262172:UOQ262177 UYB262172:UYM262177 VHX262172:VII262177 VRT262172:VSE262177 WBP262172:WCA262177 WLL262172:WLW262177 WVH262172:WVS262177 IV327708:JG327713 SR327708:TC327713 ACN327708:ACY327713 AMJ327708:AMU327713 AWF327708:AWQ327713 BGB327708:BGM327713 BPX327708:BQI327713 BZT327708:CAE327713 CJP327708:CKA327713 CTL327708:CTW327713 DDH327708:DDS327713 DND327708:DNO327713 DWZ327708:DXK327713 EGV327708:EHG327713 EQR327708:ERC327713 FAN327708:FAY327713 FKJ327708:FKU327713 FUF327708:FUQ327713 GEB327708:GEM327713 GNX327708:GOI327713 GXT327708:GYE327713 HHP327708:HIA327713 HRL327708:HRW327713 IBH327708:IBS327713 ILD327708:ILO327713 IUZ327708:IVK327713 JEV327708:JFG327713 JOR327708:JPC327713 JYN327708:JYY327713 KIJ327708:KIU327713 KSF327708:KSQ327713 LCB327708:LCM327713 LLX327708:LMI327713 LVT327708:LWE327713 MFP327708:MGA327713 MPL327708:MPW327713 MZH327708:MZS327713 NJD327708:NJO327713 NSZ327708:NTK327713 OCV327708:ODG327713 OMR327708:ONC327713 OWN327708:OWY327713 PGJ327708:PGU327713 PQF327708:PQQ327713 QAB327708:QAM327713 QJX327708:QKI327713 QTT327708:QUE327713 RDP327708:REA327713 RNL327708:RNW327713 RXH327708:RXS327713 SHD327708:SHO327713 SQZ327708:SRK327713 TAV327708:TBG327713 TKR327708:TLC327713 TUN327708:TUY327713 UEJ327708:UEU327713 UOF327708:UOQ327713 UYB327708:UYM327713 VHX327708:VII327713 VRT327708:VSE327713 WBP327708:WCA327713 WLL327708:WLW327713 WVH327708:WVS327713 IV393244:JG393249 SR393244:TC393249 ACN393244:ACY393249 AMJ393244:AMU393249 AWF393244:AWQ393249 BGB393244:BGM393249 BPX393244:BQI393249 BZT393244:CAE393249 CJP393244:CKA393249 CTL393244:CTW393249 DDH393244:DDS393249 DND393244:DNO393249 DWZ393244:DXK393249 EGV393244:EHG393249 EQR393244:ERC393249 FAN393244:FAY393249 FKJ393244:FKU393249 FUF393244:FUQ393249 GEB393244:GEM393249 GNX393244:GOI393249 GXT393244:GYE393249 HHP393244:HIA393249 HRL393244:HRW393249 IBH393244:IBS393249 ILD393244:ILO393249 IUZ393244:IVK393249 JEV393244:JFG393249 JOR393244:JPC393249 JYN393244:JYY393249 KIJ393244:KIU393249 KSF393244:KSQ393249 LCB393244:LCM393249 LLX393244:LMI393249 LVT393244:LWE393249 MFP393244:MGA393249 MPL393244:MPW393249 MZH393244:MZS393249 NJD393244:NJO393249 NSZ393244:NTK393249 OCV393244:ODG393249 OMR393244:ONC393249 OWN393244:OWY393249 PGJ393244:PGU393249 PQF393244:PQQ393249 QAB393244:QAM393249 QJX393244:QKI393249 QTT393244:QUE393249 RDP393244:REA393249 RNL393244:RNW393249 RXH393244:RXS393249 SHD393244:SHO393249 SQZ393244:SRK393249 TAV393244:TBG393249 TKR393244:TLC393249 TUN393244:TUY393249 UEJ393244:UEU393249 UOF393244:UOQ393249 UYB393244:UYM393249 VHX393244:VII393249 VRT393244:VSE393249 WBP393244:WCA393249 WLL393244:WLW393249 WVH393244:WVS393249 IV458780:JG458785 SR458780:TC458785 ACN458780:ACY458785 AMJ458780:AMU458785 AWF458780:AWQ458785 BGB458780:BGM458785 BPX458780:BQI458785 BZT458780:CAE458785 CJP458780:CKA458785 CTL458780:CTW458785 DDH458780:DDS458785 DND458780:DNO458785 DWZ458780:DXK458785 EGV458780:EHG458785 EQR458780:ERC458785 FAN458780:FAY458785 FKJ458780:FKU458785 FUF458780:FUQ458785 GEB458780:GEM458785 GNX458780:GOI458785 GXT458780:GYE458785 HHP458780:HIA458785 HRL458780:HRW458785 IBH458780:IBS458785 ILD458780:ILO458785 IUZ458780:IVK458785 JEV458780:JFG458785 JOR458780:JPC458785 JYN458780:JYY458785 KIJ458780:KIU458785 KSF458780:KSQ458785 LCB458780:LCM458785 LLX458780:LMI458785 LVT458780:LWE458785 MFP458780:MGA458785 MPL458780:MPW458785 MZH458780:MZS458785 NJD458780:NJO458785 NSZ458780:NTK458785 OCV458780:ODG458785 OMR458780:ONC458785 OWN458780:OWY458785 PGJ458780:PGU458785 PQF458780:PQQ458785 QAB458780:QAM458785 QJX458780:QKI458785 QTT458780:QUE458785 RDP458780:REA458785 RNL458780:RNW458785 RXH458780:RXS458785 SHD458780:SHO458785 SQZ458780:SRK458785 TAV458780:TBG458785 TKR458780:TLC458785 TUN458780:TUY458785 UEJ458780:UEU458785 UOF458780:UOQ458785 UYB458780:UYM458785 VHX458780:VII458785 VRT458780:VSE458785 WBP458780:WCA458785 WLL458780:WLW458785 WVH458780:WVS458785 IV524316:JG524321 SR524316:TC524321 ACN524316:ACY524321 AMJ524316:AMU524321 AWF524316:AWQ524321 BGB524316:BGM524321 BPX524316:BQI524321 BZT524316:CAE524321 CJP524316:CKA524321 CTL524316:CTW524321 DDH524316:DDS524321 DND524316:DNO524321 DWZ524316:DXK524321 EGV524316:EHG524321 EQR524316:ERC524321 FAN524316:FAY524321 FKJ524316:FKU524321 FUF524316:FUQ524321 GEB524316:GEM524321 GNX524316:GOI524321 GXT524316:GYE524321 HHP524316:HIA524321 HRL524316:HRW524321 IBH524316:IBS524321 ILD524316:ILO524321 IUZ524316:IVK524321 JEV524316:JFG524321 JOR524316:JPC524321 JYN524316:JYY524321 KIJ524316:KIU524321 KSF524316:KSQ524321 LCB524316:LCM524321 LLX524316:LMI524321 LVT524316:LWE524321 MFP524316:MGA524321 MPL524316:MPW524321 MZH524316:MZS524321 NJD524316:NJO524321 NSZ524316:NTK524321 OCV524316:ODG524321 OMR524316:ONC524321 OWN524316:OWY524321 PGJ524316:PGU524321 PQF524316:PQQ524321 QAB524316:QAM524321 QJX524316:QKI524321 QTT524316:QUE524321 RDP524316:REA524321 RNL524316:RNW524321 RXH524316:RXS524321 SHD524316:SHO524321 SQZ524316:SRK524321 TAV524316:TBG524321 TKR524316:TLC524321 TUN524316:TUY524321 UEJ524316:UEU524321 UOF524316:UOQ524321 UYB524316:UYM524321 VHX524316:VII524321 VRT524316:VSE524321 WBP524316:WCA524321 WLL524316:WLW524321 WVH524316:WVS524321 IV589852:JG589857 SR589852:TC589857 ACN589852:ACY589857 AMJ589852:AMU589857 AWF589852:AWQ589857 BGB589852:BGM589857 BPX589852:BQI589857 BZT589852:CAE589857 CJP589852:CKA589857 CTL589852:CTW589857 DDH589852:DDS589857 DND589852:DNO589857 DWZ589852:DXK589857 EGV589852:EHG589857 EQR589852:ERC589857 FAN589852:FAY589857 FKJ589852:FKU589857 FUF589852:FUQ589857 GEB589852:GEM589857 GNX589852:GOI589857 GXT589852:GYE589857 HHP589852:HIA589857 HRL589852:HRW589857 IBH589852:IBS589857 ILD589852:ILO589857 IUZ589852:IVK589857 JEV589852:JFG589857 JOR589852:JPC589857 JYN589852:JYY589857 KIJ589852:KIU589857 KSF589852:KSQ589857 LCB589852:LCM589857 LLX589852:LMI589857 LVT589852:LWE589857 MFP589852:MGA589857 MPL589852:MPW589857 MZH589852:MZS589857 NJD589852:NJO589857 NSZ589852:NTK589857 OCV589852:ODG589857 OMR589852:ONC589857 OWN589852:OWY589857 PGJ589852:PGU589857 PQF589852:PQQ589857 QAB589852:QAM589857 QJX589852:QKI589857 QTT589852:QUE589857 RDP589852:REA589857 RNL589852:RNW589857 RXH589852:RXS589857 SHD589852:SHO589857 SQZ589852:SRK589857 TAV589852:TBG589857 TKR589852:TLC589857 TUN589852:TUY589857 UEJ589852:UEU589857 UOF589852:UOQ589857 UYB589852:UYM589857 VHX589852:VII589857 VRT589852:VSE589857 WBP589852:WCA589857 WLL589852:WLW589857 WVH589852:WVS589857 IV655388:JG655393 SR655388:TC655393 ACN655388:ACY655393 AMJ655388:AMU655393 AWF655388:AWQ655393 BGB655388:BGM655393 BPX655388:BQI655393 BZT655388:CAE655393 CJP655388:CKA655393 CTL655388:CTW655393 DDH655388:DDS655393 DND655388:DNO655393 DWZ655388:DXK655393 EGV655388:EHG655393 EQR655388:ERC655393 FAN655388:FAY655393 FKJ655388:FKU655393 FUF655388:FUQ655393 GEB655388:GEM655393 GNX655388:GOI655393 GXT655388:GYE655393 HHP655388:HIA655393 HRL655388:HRW655393 IBH655388:IBS655393 ILD655388:ILO655393 IUZ655388:IVK655393 JEV655388:JFG655393 JOR655388:JPC655393 JYN655388:JYY655393 KIJ655388:KIU655393 KSF655388:KSQ655393 LCB655388:LCM655393 LLX655388:LMI655393 LVT655388:LWE655393 MFP655388:MGA655393 MPL655388:MPW655393 MZH655388:MZS655393 NJD655388:NJO655393 NSZ655388:NTK655393 OCV655388:ODG655393 OMR655388:ONC655393 OWN655388:OWY655393 PGJ655388:PGU655393 PQF655388:PQQ655393 QAB655388:QAM655393 QJX655388:QKI655393 QTT655388:QUE655393 RDP655388:REA655393 RNL655388:RNW655393 RXH655388:RXS655393 SHD655388:SHO655393 SQZ655388:SRK655393 TAV655388:TBG655393 TKR655388:TLC655393 TUN655388:TUY655393 UEJ655388:UEU655393 UOF655388:UOQ655393 UYB655388:UYM655393 VHX655388:VII655393 VRT655388:VSE655393 WBP655388:WCA655393 WLL655388:WLW655393 WVH655388:WVS655393 IV720924:JG720929 SR720924:TC720929 ACN720924:ACY720929 AMJ720924:AMU720929 AWF720924:AWQ720929 BGB720924:BGM720929 BPX720924:BQI720929 BZT720924:CAE720929 CJP720924:CKA720929 CTL720924:CTW720929 DDH720924:DDS720929 DND720924:DNO720929 DWZ720924:DXK720929 EGV720924:EHG720929 EQR720924:ERC720929 FAN720924:FAY720929 FKJ720924:FKU720929 FUF720924:FUQ720929 GEB720924:GEM720929 GNX720924:GOI720929 GXT720924:GYE720929 HHP720924:HIA720929 HRL720924:HRW720929 IBH720924:IBS720929 ILD720924:ILO720929 IUZ720924:IVK720929 JEV720924:JFG720929 JOR720924:JPC720929 JYN720924:JYY720929 KIJ720924:KIU720929 KSF720924:KSQ720929 LCB720924:LCM720929 LLX720924:LMI720929 LVT720924:LWE720929 MFP720924:MGA720929 MPL720924:MPW720929 MZH720924:MZS720929 NJD720924:NJO720929 NSZ720924:NTK720929 OCV720924:ODG720929 OMR720924:ONC720929 OWN720924:OWY720929 PGJ720924:PGU720929 PQF720924:PQQ720929 QAB720924:QAM720929 QJX720924:QKI720929 QTT720924:QUE720929 RDP720924:REA720929 RNL720924:RNW720929 RXH720924:RXS720929 SHD720924:SHO720929 SQZ720924:SRK720929 TAV720924:TBG720929 TKR720924:TLC720929 TUN720924:TUY720929 UEJ720924:UEU720929 UOF720924:UOQ720929 UYB720924:UYM720929 VHX720924:VII720929 VRT720924:VSE720929 WBP720924:WCA720929 WLL720924:WLW720929 WVH720924:WVS720929 IV786460:JG786465 SR786460:TC786465 ACN786460:ACY786465 AMJ786460:AMU786465 AWF786460:AWQ786465 BGB786460:BGM786465 BPX786460:BQI786465 BZT786460:CAE786465 CJP786460:CKA786465 CTL786460:CTW786465 DDH786460:DDS786465 DND786460:DNO786465 DWZ786460:DXK786465 EGV786460:EHG786465 EQR786460:ERC786465 FAN786460:FAY786465 FKJ786460:FKU786465 FUF786460:FUQ786465 GEB786460:GEM786465 GNX786460:GOI786465 GXT786460:GYE786465 HHP786460:HIA786465 HRL786460:HRW786465 IBH786460:IBS786465 ILD786460:ILO786465 IUZ786460:IVK786465 JEV786460:JFG786465 JOR786460:JPC786465 JYN786460:JYY786465 KIJ786460:KIU786465 KSF786460:KSQ786465 LCB786460:LCM786465 LLX786460:LMI786465 LVT786460:LWE786465 MFP786460:MGA786465 MPL786460:MPW786465 MZH786460:MZS786465 NJD786460:NJO786465 NSZ786460:NTK786465 OCV786460:ODG786465 OMR786460:ONC786465 OWN786460:OWY786465 PGJ786460:PGU786465 PQF786460:PQQ786465 QAB786460:QAM786465 QJX786460:QKI786465 QTT786460:QUE786465 RDP786460:REA786465 RNL786460:RNW786465 RXH786460:RXS786465 SHD786460:SHO786465 SQZ786460:SRK786465 TAV786460:TBG786465 TKR786460:TLC786465 TUN786460:TUY786465 UEJ786460:UEU786465 UOF786460:UOQ786465 UYB786460:UYM786465 VHX786460:VII786465 VRT786460:VSE786465 WBP786460:WCA786465 WLL786460:WLW786465 WVH786460:WVS786465 IV851996:JG852001 SR851996:TC852001 ACN851996:ACY852001 AMJ851996:AMU852001 AWF851996:AWQ852001 BGB851996:BGM852001 BPX851996:BQI852001 BZT851996:CAE852001 CJP851996:CKA852001 CTL851996:CTW852001 DDH851996:DDS852001 DND851996:DNO852001 DWZ851996:DXK852001 EGV851996:EHG852001 EQR851996:ERC852001 FAN851996:FAY852001 FKJ851996:FKU852001 FUF851996:FUQ852001 GEB851996:GEM852001 GNX851996:GOI852001 GXT851996:GYE852001 HHP851996:HIA852001 HRL851996:HRW852001 IBH851996:IBS852001 ILD851996:ILO852001 IUZ851996:IVK852001 JEV851996:JFG852001 JOR851996:JPC852001 JYN851996:JYY852001 KIJ851996:KIU852001 KSF851996:KSQ852001 LCB851996:LCM852001 LLX851996:LMI852001 LVT851996:LWE852001 MFP851996:MGA852001 MPL851996:MPW852001 MZH851996:MZS852001 NJD851996:NJO852001 NSZ851996:NTK852001 OCV851996:ODG852001 OMR851996:ONC852001 OWN851996:OWY852001 PGJ851996:PGU852001 PQF851996:PQQ852001 QAB851996:QAM852001 QJX851996:QKI852001 QTT851996:QUE852001 RDP851996:REA852001 RNL851996:RNW852001 RXH851996:RXS852001 SHD851996:SHO852001 SQZ851996:SRK852001 TAV851996:TBG852001 TKR851996:TLC852001 TUN851996:TUY852001 UEJ851996:UEU852001 UOF851996:UOQ852001 UYB851996:UYM852001 VHX851996:VII852001 VRT851996:VSE852001 WBP851996:WCA852001 WLL851996:WLW852001 WVH851996:WVS852001 IV917532:JG917537 SR917532:TC917537 ACN917532:ACY917537 AMJ917532:AMU917537 AWF917532:AWQ917537 BGB917532:BGM917537 BPX917532:BQI917537 BZT917532:CAE917537 CJP917532:CKA917537 CTL917532:CTW917537 DDH917532:DDS917537 DND917532:DNO917537 DWZ917532:DXK917537 EGV917532:EHG917537 EQR917532:ERC917537 FAN917532:FAY917537 FKJ917532:FKU917537 FUF917532:FUQ917537 GEB917532:GEM917537 GNX917532:GOI917537 GXT917532:GYE917537 HHP917532:HIA917537 HRL917532:HRW917537 IBH917532:IBS917537 ILD917532:ILO917537 IUZ917532:IVK917537 JEV917532:JFG917537 JOR917532:JPC917537 JYN917532:JYY917537 KIJ917532:KIU917537 KSF917532:KSQ917537 LCB917532:LCM917537 LLX917532:LMI917537 LVT917532:LWE917537 MFP917532:MGA917537 MPL917532:MPW917537 MZH917532:MZS917537 NJD917532:NJO917537 NSZ917532:NTK917537 OCV917532:ODG917537 OMR917532:ONC917537 OWN917532:OWY917537 PGJ917532:PGU917537 PQF917532:PQQ917537 QAB917532:QAM917537 QJX917532:QKI917537 QTT917532:QUE917537 RDP917532:REA917537 RNL917532:RNW917537 RXH917532:RXS917537 SHD917532:SHO917537 SQZ917532:SRK917537 TAV917532:TBG917537 TKR917532:TLC917537 TUN917532:TUY917537 UEJ917532:UEU917537 UOF917532:UOQ917537 UYB917532:UYM917537 VHX917532:VII917537 VRT917532:VSE917537 WBP917532:WCA917537 WLL917532:WLW917537 WVH917532:WVS917537 IV983068:JG983073 SR983068:TC983073 ACN983068:ACY983073 AMJ983068:AMU983073 AWF983068:AWQ983073 BGB983068:BGM983073 BPX983068:BQI983073 BZT983068:CAE983073 CJP983068:CKA983073 CTL983068:CTW983073 DDH983068:DDS983073 DND983068:DNO983073 DWZ983068:DXK983073 EGV983068:EHG983073 EQR983068:ERC983073 FAN983068:FAY983073 FKJ983068:FKU983073 FUF983068:FUQ983073 GEB983068:GEM983073 GNX983068:GOI983073 GXT983068:GYE983073 HHP983068:HIA983073 HRL983068:HRW983073 IBH983068:IBS983073 ILD983068:ILO983073 IUZ983068:IVK983073 JEV983068:JFG983073 JOR983068:JPC983073 JYN983068:JYY983073 KIJ983068:KIU983073 KSF983068:KSQ983073 LCB983068:LCM983073 LLX983068:LMI983073 LVT983068:LWE983073 MFP983068:MGA983073 MPL983068:MPW983073 MZH983068:MZS983073 NJD983068:NJO983073 NSZ983068:NTK983073 OCV983068:ODG983073 OMR983068:ONC983073 OWN983068:OWY983073 PGJ983068:PGU983073 PQF983068:PQQ983073 QAB983068:QAM983073 QJX983068:QKI983073 QTT983068:QUE983073 RDP983068:REA983073 RNL983068:RNW983073 RXH983068:RXS983073 SHD983068:SHO983073 SQZ983068:SRK983073 TAV983068:TBG983073 TKR983068:TLC983073 TUN983068:TUY983073 UEJ983068:UEU983073 UOF983068:UOQ983073 UYB983068:UYM983073 VHX983068:VII983073 VRT983068:VSE983073 WBP983068:WCA983073 WLL983068:WLW983073 WVH983068:WVS983073 II65564:IT65569 SE65564:SP65569 ACA65564:ACL65569 ALW65564:AMH65569 AVS65564:AWD65569 BFO65564:BFZ65569 BPK65564:BPV65569 BZG65564:BZR65569 CJC65564:CJN65569 CSY65564:CTJ65569 DCU65564:DDF65569 DMQ65564:DNB65569 DWM65564:DWX65569 EGI65564:EGT65569 EQE65564:EQP65569 FAA65564:FAL65569 FJW65564:FKH65569 FTS65564:FUD65569 GDO65564:GDZ65569 GNK65564:GNV65569 GXG65564:GXR65569 HHC65564:HHN65569 HQY65564:HRJ65569 IAU65564:IBF65569 IKQ65564:ILB65569 IUM65564:IUX65569 JEI65564:JET65569 JOE65564:JOP65569 JYA65564:JYL65569 KHW65564:KIH65569 KRS65564:KSD65569 LBO65564:LBZ65569 LLK65564:LLV65569 LVG65564:LVR65569 MFC65564:MFN65569 MOY65564:MPJ65569 MYU65564:MZF65569 NIQ65564:NJB65569 NSM65564:NSX65569 OCI65564:OCT65569 OME65564:OMP65569 OWA65564:OWL65569 PFW65564:PGH65569 PPS65564:PQD65569 PZO65564:PZZ65569 QJK65564:QJV65569 QTG65564:QTR65569 RDC65564:RDN65569 RMY65564:RNJ65569 RWU65564:RXF65569 SGQ65564:SHB65569 SQM65564:SQX65569 TAI65564:TAT65569 TKE65564:TKP65569 TUA65564:TUL65569 UDW65564:UEH65569 UNS65564:UOD65569 UXO65564:UXZ65569 VHK65564:VHV65569 VRG65564:VRR65569 WBC65564:WBN65569 WKY65564:WLJ65569 WUU65564:WVF65569 II131100:IT131105 SE131100:SP131105 ACA131100:ACL131105 ALW131100:AMH131105 AVS131100:AWD131105 BFO131100:BFZ131105 BPK131100:BPV131105 BZG131100:BZR131105 CJC131100:CJN131105 CSY131100:CTJ131105 DCU131100:DDF131105 DMQ131100:DNB131105 DWM131100:DWX131105 EGI131100:EGT131105 EQE131100:EQP131105 FAA131100:FAL131105 FJW131100:FKH131105 FTS131100:FUD131105 GDO131100:GDZ131105 GNK131100:GNV131105 GXG131100:GXR131105 HHC131100:HHN131105 HQY131100:HRJ131105 IAU131100:IBF131105 IKQ131100:ILB131105 IUM131100:IUX131105 JEI131100:JET131105 JOE131100:JOP131105 JYA131100:JYL131105 KHW131100:KIH131105 KRS131100:KSD131105 LBO131100:LBZ131105 LLK131100:LLV131105 LVG131100:LVR131105 MFC131100:MFN131105 MOY131100:MPJ131105 MYU131100:MZF131105 NIQ131100:NJB131105 NSM131100:NSX131105 OCI131100:OCT131105 OME131100:OMP131105 OWA131100:OWL131105 PFW131100:PGH131105 PPS131100:PQD131105 PZO131100:PZZ131105 QJK131100:QJV131105 QTG131100:QTR131105 RDC131100:RDN131105 RMY131100:RNJ131105 RWU131100:RXF131105 SGQ131100:SHB131105 SQM131100:SQX131105 TAI131100:TAT131105 TKE131100:TKP131105 TUA131100:TUL131105 UDW131100:UEH131105 UNS131100:UOD131105 UXO131100:UXZ131105 VHK131100:VHV131105 VRG131100:VRR131105 WBC131100:WBN131105 WKY131100:WLJ131105 WUU131100:WVF131105 II196636:IT196641 SE196636:SP196641 ACA196636:ACL196641 ALW196636:AMH196641 AVS196636:AWD196641 BFO196636:BFZ196641 BPK196636:BPV196641 BZG196636:BZR196641 CJC196636:CJN196641 CSY196636:CTJ196641 DCU196636:DDF196641 DMQ196636:DNB196641 DWM196636:DWX196641 EGI196636:EGT196641 EQE196636:EQP196641 FAA196636:FAL196641 FJW196636:FKH196641 FTS196636:FUD196641 GDO196636:GDZ196641 GNK196636:GNV196641 GXG196636:GXR196641 HHC196636:HHN196641 HQY196636:HRJ196641 IAU196636:IBF196641 IKQ196636:ILB196641 IUM196636:IUX196641 JEI196636:JET196641 JOE196636:JOP196641 JYA196636:JYL196641 KHW196636:KIH196641 KRS196636:KSD196641 LBO196636:LBZ196641 LLK196636:LLV196641 LVG196636:LVR196641 MFC196636:MFN196641 MOY196636:MPJ196641 MYU196636:MZF196641 NIQ196636:NJB196641 NSM196636:NSX196641 OCI196636:OCT196641 OME196636:OMP196641 OWA196636:OWL196641 PFW196636:PGH196641 PPS196636:PQD196641 PZO196636:PZZ196641 QJK196636:QJV196641 QTG196636:QTR196641 RDC196636:RDN196641 RMY196636:RNJ196641 RWU196636:RXF196641 SGQ196636:SHB196641 SQM196636:SQX196641 TAI196636:TAT196641 TKE196636:TKP196641 TUA196636:TUL196641 UDW196636:UEH196641 UNS196636:UOD196641 UXO196636:UXZ196641 VHK196636:VHV196641 VRG196636:VRR196641 WBC196636:WBN196641 WKY196636:WLJ196641 WUU196636:WVF196641 II262172:IT262177 SE262172:SP262177 ACA262172:ACL262177 ALW262172:AMH262177 AVS262172:AWD262177 BFO262172:BFZ262177 BPK262172:BPV262177 BZG262172:BZR262177 CJC262172:CJN262177 CSY262172:CTJ262177 DCU262172:DDF262177 DMQ262172:DNB262177 DWM262172:DWX262177 EGI262172:EGT262177 EQE262172:EQP262177 FAA262172:FAL262177 FJW262172:FKH262177 FTS262172:FUD262177 GDO262172:GDZ262177 GNK262172:GNV262177 GXG262172:GXR262177 HHC262172:HHN262177 HQY262172:HRJ262177 IAU262172:IBF262177 IKQ262172:ILB262177 IUM262172:IUX262177 JEI262172:JET262177 JOE262172:JOP262177 JYA262172:JYL262177 KHW262172:KIH262177 KRS262172:KSD262177 LBO262172:LBZ262177 LLK262172:LLV262177 LVG262172:LVR262177 MFC262172:MFN262177 MOY262172:MPJ262177 MYU262172:MZF262177 NIQ262172:NJB262177 NSM262172:NSX262177 OCI262172:OCT262177 OME262172:OMP262177 OWA262172:OWL262177 PFW262172:PGH262177 PPS262172:PQD262177 PZO262172:PZZ262177 QJK262172:QJV262177 QTG262172:QTR262177 RDC262172:RDN262177 RMY262172:RNJ262177 RWU262172:RXF262177 SGQ262172:SHB262177 SQM262172:SQX262177 TAI262172:TAT262177 TKE262172:TKP262177 TUA262172:TUL262177 UDW262172:UEH262177 UNS262172:UOD262177 UXO262172:UXZ262177 VHK262172:VHV262177 VRG262172:VRR262177 WBC262172:WBN262177 WKY262172:WLJ262177 WUU262172:WVF262177 II327708:IT327713 SE327708:SP327713 ACA327708:ACL327713 ALW327708:AMH327713 AVS327708:AWD327713 BFO327708:BFZ327713 BPK327708:BPV327713 BZG327708:BZR327713 CJC327708:CJN327713 CSY327708:CTJ327713 DCU327708:DDF327713 DMQ327708:DNB327713 DWM327708:DWX327713 EGI327708:EGT327713 EQE327708:EQP327713 FAA327708:FAL327713 FJW327708:FKH327713 FTS327708:FUD327713 GDO327708:GDZ327713 GNK327708:GNV327713 GXG327708:GXR327713 HHC327708:HHN327713 HQY327708:HRJ327713 IAU327708:IBF327713 IKQ327708:ILB327713 IUM327708:IUX327713 JEI327708:JET327713 JOE327708:JOP327713 JYA327708:JYL327713 KHW327708:KIH327713 KRS327708:KSD327713 LBO327708:LBZ327713 LLK327708:LLV327713 LVG327708:LVR327713 MFC327708:MFN327713 MOY327708:MPJ327713 MYU327708:MZF327713 NIQ327708:NJB327713 NSM327708:NSX327713 OCI327708:OCT327713 OME327708:OMP327713 OWA327708:OWL327713 PFW327708:PGH327713 PPS327708:PQD327713 PZO327708:PZZ327713 QJK327708:QJV327713 QTG327708:QTR327713 RDC327708:RDN327713 RMY327708:RNJ327713 RWU327708:RXF327713 SGQ327708:SHB327713 SQM327708:SQX327713 TAI327708:TAT327713 TKE327708:TKP327713 TUA327708:TUL327713 UDW327708:UEH327713 UNS327708:UOD327713 UXO327708:UXZ327713 VHK327708:VHV327713 VRG327708:VRR327713 WBC327708:WBN327713 WKY327708:WLJ327713 WUU327708:WVF327713 II393244:IT393249 SE393244:SP393249 ACA393244:ACL393249 ALW393244:AMH393249 AVS393244:AWD393249 BFO393244:BFZ393249 BPK393244:BPV393249 BZG393244:BZR393249 CJC393244:CJN393249 CSY393244:CTJ393249 DCU393244:DDF393249 DMQ393244:DNB393249 DWM393244:DWX393249 EGI393244:EGT393249 EQE393244:EQP393249 FAA393244:FAL393249 FJW393244:FKH393249 FTS393244:FUD393249 GDO393244:GDZ393249 GNK393244:GNV393249 GXG393244:GXR393249 HHC393244:HHN393249 HQY393244:HRJ393249 IAU393244:IBF393249 IKQ393244:ILB393249 IUM393244:IUX393249 JEI393244:JET393249 JOE393244:JOP393249 JYA393244:JYL393249 KHW393244:KIH393249 KRS393244:KSD393249 LBO393244:LBZ393249 LLK393244:LLV393249 LVG393244:LVR393249 MFC393244:MFN393249 MOY393244:MPJ393249 MYU393244:MZF393249 NIQ393244:NJB393249 NSM393244:NSX393249 OCI393244:OCT393249 OME393244:OMP393249 OWA393244:OWL393249 PFW393244:PGH393249 PPS393244:PQD393249 PZO393244:PZZ393249 QJK393244:QJV393249 QTG393244:QTR393249 RDC393244:RDN393249 RMY393244:RNJ393249 RWU393244:RXF393249 SGQ393244:SHB393249 SQM393244:SQX393249 TAI393244:TAT393249 TKE393244:TKP393249 TUA393244:TUL393249 UDW393244:UEH393249 UNS393244:UOD393249 UXO393244:UXZ393249 VHK393244:VHV393249 VRG393244:VRR393249 WBC393244:WBN393249 WKY393244:WLJ393249 WUU393244:WVF393249 II458780:IT458785 SE458780:SP458785 ACA458780:ACL458785 ALW458780:AMH458785 AVS458780:AWD458785 BFO458780:BFZ458785 BPK458780:BPV458785 BZG458780:BZR458785 CJC458780:CJN458785 CSY458780:CTJ458785 DCU458780:DDF458785 DMQ458780:DNB458785 DWM458780:DWX458785 EGI458780:EGT458785 EQE458780:EQP458785 FAA458780:FAL458785 FJW458780:FKH458785 FTS458780:FUD458785 GDO458780:GDZ458785 GNK458780:GNV458785 GXG458780:GXR458785 HHC458780:HHN458785 HQY458780:HRJ458785 IAU458780:IBF458785 IKQ458780:ILB458785 IUM458780:IUX458785 JEI458780:JET458785 JOE458780:JOP458785 JYA458780:JYL458785 KHW458780:KIH458785 KRS458780:KSD458785 LBO458780:LBZ458785 LLK458780:LLV458785 LVG458780:LVR458785 MFC458780:MFN458785 MOY458780:MPJ458785 MYU458780:MZF458785 NIQ458780:NJB458785 NSM458780:NSX458785 OCI458780:OCT458785 OME458780:OMP458785 OWA458780:OWL458785 PFW458780:PGH458785 PPS458780:PQD458785 PZO458780:PZZ458785 QJK458780:QJV458785 QTG458780:QTR458785 RDC458780:RDN458785 RMY458780:RNJ458785 RWU458780:RXF458785 SGQ458780:SHB458785 SQM458780:SQX458785 TAI458780:TAT458785 TKE458780:TKP458785 TUA458780:TUL458785 UDW458780:UEH458785 UNS458780:UOD458785 UXO458780:UXZ458785 VHK458780:VHV458785 VRG458780:VRR458785 WBC458780:WBN458785 WKY458780:WLJ458785 WUU458780:WVF458785 II524316:IT524321 SE524316:SP524321 ACA524316:ACL524321 ALW524316:AMH524321 AVS524316:AWD524321 BFO524316:BFZ524321 BPK524316:BPV524321 BZG524316:BZR524321 CJC524316:CJN524321 CSY524316:CTJ524321 DCU524316:DDF524321 DMQ524316:DNB524321 DWM524316:DWX524321 EGI524316:EGT524321 EQE524316:EQP524321 FAA524316:FAL524321 FJW524316:FKH524321 FTS524316:FUD524321 GDO524316:GDZ524321 GNK524316:GNV524321 GXG524316:GXR524321 HHC524316:HHN524321 HQY524316:HRJ524321 IAU524316:IBF524321 IKQ524316:ILB524321 IUM524316:IUX524321 JEI524316:JET524321 JOE524316:JOP524321 JYA524316:JYL524321 KHW524316:KIH524321 KRS524316:KSD524321 LBO524316:LBZ524321 LLK524316:LLV524321 LVG524316:LVR524321 MFC524316:MFN524321 MOY524316:MPJ524321 MYU524316:MZF524321 NIQ524316:NJB524321 NSM524316:NSX524321 OCI524316:OCT524321 OME524316:OMP524321 OWA524316:OWL524321 PFW524316:PGH524321 PPS524316:PQD524321 PZO524316:PZZ524321 QJK524316:QJV524321 QTG524316:QTR524321 RDC524316:RDN524321 RMY524316:RNJ524321 RWU524316:RXF524321 SGQ524316:SHB524321 SQM524316:SQX524321 TAI524316:TAT524321 TKE524316:TKP524321 TUA524316:TUL524321 UDW524316:UEH524321 UNS524316:UOD524321 UXO524316:UXZ524321 VHK524316:VHV524321 VRG524316:VRR524321 WBC524316:WBN524321 WKY524316:WLJ524321 WUU524316:WVF524321 II589852:IT589857 SE589852:SP589857 ACA589852:ACL589857 ALW589852:AMH589857 AVS589852:AWD589857 BFO589852:BFZ589857 BPK589852:BPV589857 BZG589852:BZR589857 CJC589852:CJN589857 CSY589852:CTJ589857 DCU589852:DDF589857 DMQ589852:DNB589857 DWM589852:DWX589857 EGI589852:EGT589857 EQE589852:EQP589857 FAA589852:FAL589857 FJW589852:FKH589857 FTS589852:FUD589857 GDO589852:GDZ589857 GNK589852:GNV589857 GXG589852:GXR589857 HHC589852:HHN589857 HQY589852:HRJ589857 IAU589852:IBF589857 IKQ589852:ILB589857 IUM589852:IUX589857 JEI589852:JET589857 JOE589852:JOP589857 JYA589852:JYL589857 KHW589852:KIH589857 KRS589852:KSD589857 LBO589852:LBZ589857 LLK589852:LLV589857 LVG589852:LVR589857 MFC589852:MFN589857 MOY589852:MPJ589857 MYU589852:MZF589857 NIQ589852:NJB589857 NSM589852:NSX589857 OCI589852:OCT589857 OME589852:OMP589857 OWA589852:OWL589857 PFW589852:PGH589857 PPS589852:PQD589857 PZO589852:PZZ589857 QJK589852:QJV589857 QTG589852:QTR589857 RDC589852:RDN589857 RMY589852:RNJ589857 RWU589852:RXF589857 SGQ589852:SHB589857 SQM589852:SQX589857 TAI589852:TAT589857 TKE589852:TKP589857 TUA589852:TUL589857 UDW589852:UEH589857 UNS589852:UOD589857 UXO589852:UXZ589857 VHK589852:VHV589857 VRG589852:VRR589857 WBC589852:WBN589857 WKY589852:WLJ589857 WUU589852:WVF589857 II655388:IT655393 SE655388:SP655393 ACA655388:ACL655393 ALW655388:AMH655393 AVS655388:AWD655393 BFO655388:BFZ655393 BPK655388:BPV655393 BZG655388:BZR655393 CJC655388:CJN655393 CSY655388:CTJ655393 DCU655388:DDF655393 DMQ655388:DNB655393 DWM655388:DWX655393 EGI655388:EGT655393 EQE655388:EQP655393 FAA655388:FAL655393 FJW655388:FKH655393 FTS655388:FUD655393 GDO655388:GDZ655393 GNK655388:GNV655393 GXG655388:GXR655393 HHC655388:HHN655393 HQY655388:HRJ655393 IAU655388:IBF655393 IKQ655388:ILB655393 IUM655388:IUX655393 JEI655388:JET655393 JOE655388:JOP655393 JYA655388:JYL655393 KHW655388:KIH655393 KRS655388:KSD655393 LBO655388:LBZ655393 LLK655388:LLV655393 LVG655388:LVR655393 MFC655388:MFN655393 MOY655388:MPJ655393 MYU655388:MZF655393 NIQ655388:NJB655393 NSM655388:NSX655393 OCI655388:OCT655393 OME655388:OMP655393 OWA655388:OWL655393 PFW655388:PGH655393 PPS655388:PQD655393 PZO655388:PZZ655393 QJK655388:QJV655393 QTG655388:QTR655393 RDC655388:RDN655393 RMY655388:RNJ655393 RWU655388:RXF655393 SGQ655388:SHB655393 SQM655388:SQX655393 TAI655388:TAT655393 TKE655388:TKP655393 TUA655388:TUL655393 UDW655388:UEH655393 UNS655388:UOD655393 UXO655388:UXZ655393 VHK655388:VHV655393 VRG655388:VRR655393 WBC655388:WBN655393 WKY655388:WLJ655393 WUU655388:WVF655393 II720924:IT720929 SE720924:SP720929 ACA720924:ACL720929 ALW720924:AMH720929 AVS720924:AWD720929 BFO720924:BFZ720929 BPK720924:BPV720929 BZG720924:BZR720929 CJC720924:CJN720929 CSY720924:CTJ720929 DCU720924:DDF720929 DMQ720924:DNB720929 DWM720924:DWX720929 EGI720924:EGT720929 EQE720924:EQP720929 FAA720924:FAL720929 FJW720924:FKH720929 FTS720924:FUD720929 GDO720924:GDZ720929 GNK720924:GNV720929 GXG720924:GXR720929 HHC720924:HHN720929 HQY720924:HRJ720929 IAU720924:IBF720929 IKQ720924:ILB720929 IUM720924:IUX720929 JEI720924:JET720929 JOE720924:JOP720929 JYA720924:JYL720929 KHW720924:KIH720929 KRS720924:KSD720929 LBO720924:LBZ720929 LLK720924:LLV720929 LVG720924:LVR720929 MFC720924:MFN720929 MOY720924:MPJ720929 MYU720924:MZF720929 NIQ720924:NJB720929 NSM720924:NSX720929 OCI720924:OCT720929 OME720924:OMP720929 OWA720924:OWL720929 PFW720924:PGH720929 PPS720924:PQD720929 PZO720924:PZZ720929 QJK720924:QJV720929 QTG720924:QTR720929 RDC720924:RDN720929 RMY720924:RNJ720929 RWU720924:RXF720929 SGQ720924:SHB720929 SQM720924:SQX720929 TAI720924:TAT720929 TKE720924:TKP720929 TUA720924:TUL720929 UDW720924:UEH720929 UNS720924:UOD720929 UXO720924:UXZ720929 VHK720924:VHV720929 VRG720924:VRR720929 WBC720924:WBN720929 WKY720924:WLJ720929 WUU720924:WVF720929 II786460:IT786465 SE786460:SP786465 ACA786460:ACL786465 ALW786460:AMH786465 AVS786460:AWD786465 BFO786460:BFZ786465 BPK786460:BPV786465 BZG786460:BZR786465 CJC786460:CJN786465 CSY786460:CTJ786465 DCU786460:DDF786465 DMQ786460:DNB786465 DWM786460:DWX786465 EGI786460:EGT786465 EQE786460:EQP786465 FAA786460:FAL786465 FJW786460:FKH786465 FTS786460:FUD786465 GDO786460:GDZ786465 GNK786460:GNV786465 GXG786460:GXR786465 HHC786460:HHN786465 HQY786460:HRJ786465 IAU786460:IBF786465 IKQ786460:ILB786465 IUM786460:IUX786465 JEI786460:JET786465 JOE786460:JOP786465 JYA786460:JYL786465 KHW786460:KIH786465 KRS786460:KSD786465 LBO786460:LBZ786465 LLK786460:LLV786465 LVG786460:LVR786465 MFC786460:MFN786465 MOY786460:MPJ786465 MYU786460:MZF786465 NIQ786460:NJB786465 NSM786460:NSX786465 OCI786460:OCT786465 OME786460:OMP786465 OWA786460:OWL786465 PFW786460:PGH786465 PPS786460:PQD786465 PZO786460:PZZ786465 QJK786460:QJV786465 QTG786460:QTR786465 RDC786460:RDN786465 RMY786460:RNJ786465 RWU786460:RXF786465 SGQ786460:SHB786465 SQM786460:SQX786465 TAI786460:TAT786465 TKE786460:TKP786465 TUA786460:TUL786465 UDW786460:UEH786465 UNS786460:UOD786465 UXO786460:UXZ786465 VHK786460:VHV786465 VRG786460:VRR786465 WBC786460:WBN786465 WKY786460:WLJ786465 WUU786460:WVF786465 II851996:IT852001 SE851996:SP852001 ACA851996:ACL852001 ALW851996:AMH852001 AVS851996:AWD852001 BFO851996:BFZ852001 BPK851996:BPV852001 BZG851996:BZR852001 CJC851996:CJN852001 CSY851996:CTJ852001 DCU851996:DDF852001 DMQ851996:DNB852001 DWM851996:DWX852001 EGI851996:EGT852001 EQE851996:EQP852001 FAA851996:FAL852001 FJW851996:FKH852001 FTS851996:FUD852001 GDO851996:GDZ852001 GNK851996:GNV852001 GXG851996:GXR852001 HHC851996:HHN852001 HQY851996:HRJ852001 IAU851996:IBF852001 IKQ851996:ILB852001 IUM851996:IUX852001 JEI851996:JET852001 JOE851996:JOP852001 JYA851996:JYL852001 KHW851996:KIH852001 KRS851996:KSD852001 LBO851996:LBZ852001 LLK851996:LLV852001 LVG851996:LVR852001 MFC851996:MFN852001 MOY851996:MPJ852001 MYU851996:MZF852001 NIQ851996:NJB852001 NSM851996:NSX852001 OCI851996:OCT852001 OME851996:OMP852001 OWA851996:OWL852001 PFW851996:PGH852001 PPS851996:PQD852001 PZO851996:PZZ852001 QJK851996:QJV852001 QTG851996:QTR852001 RDC851996:RDN852001 RMY851996:RNJ852001 RWU851996:RXF852001 SGQ851996:SHB852001 SQM851996:SQX852001 TAI851996:TAT852001 TKE851996:TKP852001 TUA851996:TUL852001 UDW851996:UEH852001 UNS851996:UOD852001 UXO851996:UXZ852001 VHK851996:VHV852001 VRG851996:VRR852001 WBC851996:WBN852001 WKY851996:WLJ852001 WUU851996:WVF852001 II917532:IT917537 SE917532:SP917537 ACA917532:ACL917537 ALW917532:AMH917537 AVS917532:AWD917537 BFO917532:BFZ917537 BPK917532:BPV917537 BZG917532:BZR917537 CJC917532:CJN917537 CSY917532:CTJ917537 DCU917532:DDF917537 DMQ917532:DNB917537 DWM917532:DWX917537 EGI917532:EGT917537 EQE917532:EQP917537 FAA917532:FAL917537 FJW917532:FKH917537 FTS917532:FUD917537 GDO917532:GDZ917537 GNK917532:GNV917537 GXG917532:GXR917537 HHC917532:HHN917537 HQY917532:HRJ917537 IAU917532:IBF917537 IKQ917532:ILB917537 IUM917532:IUX917537 JEI917532:JET917537 JOE917532:JOP917537 JYA917532:JYL917537 KHW917532:KIH917537 KRS917532:KSD917537 LBO917532:LBZ917537 LLK917532:LLV917537 LVG917532:LVR917537 MFC917532:MFN917537 MOY917532:MPJ917537 MYU917532:MZF917537 NIQ917532:NJB917537 NSM917532:NSX917537 OCI917532:OCT917537 OME917532:OMP917537 OWA917532:OWL917537 PFW917532:PGH917537 PPS917532:PQD917537 PZO917532:PZZ917537 QJK917532:QJV917537 QTG917532:QTR917537 RDC917532:RDN917537 RMY917532:RNJ917537 RWU917532:RXF917537 SGQ917532:SHB917537 SQM917532:SQX917537 TAI917532:TAT917537 TKE917532:TKP917537 TUA917532:TUL917537 UDW917532:UEH917537 UNS917532:UOD917537 UXO917532:UXZ917537 VHK917532:VHV917537 VRG917532:VRR917537 WBC917532:WBN917537 WKY917532:WLJ917537 WUU917532:WVF917537 II983068:IT983073 SE983068:SP983073 ACA983068:ACL983073 ALW983068:AMH983073 AVS983068:AWD983073 BFO983068:BFZ983073 BPK983068:BPV983073 BZG983068:BZR983073 CJC983068:CJN983073 CSY983068:CTJ983073 DCU983068:DDF983073 DMQ983068:DNB983073 DWM983068:DWX983073 EGI983068:EGT983073 EQE983068:EQP983073 FAA983068:FAL983073 FJW983068:FKH983073 FTS983068:FUD983073 GDO983068:GDZ983073 GNK983068:GNV983073 GXG983068:GXR983073 HHC983068:HHN983073 HQY983068:HRJ983073 IAU983068:IBF983073 IKQ983068:ILB983073 IUM983068:IUX983073 JEI983068:JET983073 JOE983068:JOP983073 JYA983068:JYL983073 KHW983068:KIH983073 KRS983068:KSD983073 LBO983068:LBZ983073 LLK983068:LLV983073 LVG983068:LVR983073 MFC983068:MFN983073 MOY983068:MPJ983073 MYU983068:MZF983073 NIQ983068:NJB983073 NSM983068:NSX983073 OCI983068:OCT983073 OME983068:OMP983073 OWA983068:OWL983073 PFW983068:PGH983073 PPS983068:PQD983073 PZO983068:PZZ983073 QJK983068:QJV983073 QTG983068:QTR983073 RDC983068:RDN983073 RMY983068:RNJ983073 RWU983068:RXF983073 SGQ983068:SHB983073 SQM983068:SQX983073 TAI983068:TAT983073 TKE983068:TKP983073 TUA983068:TUL983073 UDW983068:UEH983073 UNS983068:UOD983073 UXO983068:UXZ983073 VHK983068:VHV983073 VRG983068:VRR983073 WBC983068:WBN983073 WKY983068:WLJ983073 WUU983068:WVF983073 HI65573:HT65578 RE65573:RP65578 ABA65573:ABL65578 AKW65573:ALH65578 AUS65573:AVD65578 BEO65573:BEZ65578 BOK65573:BOV65578 BYG65573:BYR65578 CIC65573:CIN65578 CRY65573:CSJ65578 DBU65573:DCF65578 DLQ65573:DMB65578 DVM65573:DVX65578 EFI65573:EFT65578 EPE65573:EPP65578 EZA65573:EZL65578 FIW65573:FJH65578 FSS65573:FTD65578 GCO65573:GCZ65578 GMK65573:GMV65578 GWG65573:GWR65578 HGC65573:HGN65578 HPY65573:HQJ65578 HZU65573:IAF65578 IJQ65573:IKB65578 ITM65573:ITX65578 JDI65573:JDT65578 JNE65573:JNP65578 JXA65573:JXL65578 KGW65573:KHH65578 KQS65573:KRD65578 LAO65573:LAZ65578 LKK65573:LKV65578 LUG65573:LUR65578 MEC65573:MEN65578 MNY65573:MOJ65578 MXU65573:MYF65578 NHQ65573:NIB65578 NRM65573:NRX65578 OBI65573:OBT65578 OLE65573:OLP65578 OVA65573:OVL65578 PEW65573:PFH65578 POS65573:PPD65578 PYO65573:PYZ65578 QIK65573:QIV65578 QSG65573:QSR65578 RCC65573:RCN65578 RLY65573:RMJ65578 RVU65573:RWF65578 SFQ65573:SGB65578 SPM65573:SPX65578 SZI65573:SZT65578 TJE65573:TJP65578 TTA65573:TTL65578 UCW65573:UDH65578 UMS65573:UND65578 UWO65573:UWZ65578 VGK65573:VGV65578 VQG65573:VQR65578 WAC65573:WAN65578 WJY65573:WKJ65578 WTU65573:WUF65578 HI131109:HT131114 RE131109:RP131114 ABA131109:ABL131114 AKW131109:ALH131114 AUS131109:AVD131114 BEO131109:BEZ131114 BOK131109:BOV131114 BYG131109:BYR131114 CIC131109:CIN131114 CRY131109:CSJ131114 DBU131109:DCF131114 DLQ131109:DMB131114 DVM131109:DVX131114 EFI131109:EFT131114 EPE131109:EPP131114 EZA131109:EZL131114 FIW131109:FJH131114 FSS131109:FTD131114 GCO131109:GCZ131114 GMK131109:GMV131114 GWG131109:GWR131114 HGC131109:HGN131114 HPY131109:HQJ131114 HZU131109:IAF131114 IJQ131109:IKB131114 ITM131109:ITX131114 JDI131109:JDT131114 JNE131109:JNP131114 JXA131109:JXL131114 KGW131109:KHH131114 KQS131109:KRD131114 LAO131109:LAZ131114 LKK131109:LKV131114 LUG131109:LUR131114 MEC131109:MEN131114 MNY131109:MOJ131114 MXU131109:MYF131114 NHQ131109:NIB131114 NRM131109:NRX131114 OBI131109:OBT131114 OLE131109:OLP131114 OVA131109:OVL131114 PEW131109:PFH131114 POS131109:PPD131114 PYO131109:PYZ131114 QIK131109:QIV131114 QSG131109:QSR131114 RCC131109:RCN131114 RLY131109:RMJ131114 RVU131109:RWF131114 SFQ131109:SGB131114 SPM131109:SPX131114 SZI131109:SZT131114 TJE131109:TJP131114 TTA131109:TTL131114 UCW131109:UDH131114 UMS131109:UND131114 UWO131109:UWZ131114 VGK131109:VGV131114 VQG131109:VQR131114 WAC131109:WAN131114 WJY131109:WKJ131114 WTU131109:WUF131114 HI196645:HT196650 RE196645:RP196650 ABA196645:ABL196650 AKW196645:ALH196650 AUS196645:AVD196650 BEO196645:BEZ196650 BOK196645:BOV196650 BYG196645:BYR196650 CIC196645:CIN196650 CRY196645:CSJ196650 DBU196645:DCF196650 DLQ196645:DMB196650 DVM196645:DVX196650 EFI196645:EFT196650 EPE196645:EPP196650 EZA196645:EZL196650 FIW196645:FJH196650 FSS196645:FTD196650 GCO196645:GCZ196650 GMK196645:GMV196650 GWG196645:GWR196650 HGC196645:HGN196650 HPY196645:HQJ196650 HZU196645:IAF196650 IJQ196645:IKB196650 ITM196645:ITX196650 JDI196645:JDT196650 JNE196645:JNP196650 JXA196645:JXL196650 KGW196645:KHH196650 KQS196645:KRD196650 LAO196645:LAZ196650 LKK196645:LKV196650 LUG196645:LUR196650 MEC196645:MEN196650 MNY196645:MOJ196650 MXU196645:MYF196650 NHQ196645:NIB196650 NRM196645:NRX196650 OBI196645:OBT196650 OLE196645:OLP196650 OVA196645:OVL196650 PEW196645:PFH196650 POS196645:PPD196650 PYO196645:PYZ196650 QIK196645:QIV196650 QSG196645:QSR196650 RCC196645:RCN196650 RLY196645:RMJ196650 RVU196645:RWF196650 SFQ196645:SGB196650 SPM196645:SPX196650 SZI196645:SZT196650 TJE196645:TJP196650 TTA196645:TTL196650 UCW196645:UDH196650 UMS196645:UND196650 UWO196645:UWZ196650 VGK196645:VGV196650 VQG196645:VQR196650 WAC196645:WAN196650 WJY196645:WKJ196650 WTU196645:WUF196650 HI262181:HT262186 RE262181:RP262186 ABA262181:ABL262186 AKW262181:ALH262186 AUS262181:AVD262186 BEO262181:BEZ262186 BOK262181:BOV262186 BYG262181:BYR262186 CIC262181:CIN262186 CRY262181:CSJ262186 DBU262181:DCF262186 DLQ262181:DMB262186 DVM262181:DVX262186 EFI262181:EFT262186 EPE262181:EPP262186 EZA262181:EZL262186 FIW262181:FJH262186 FSS262181:FTD262186 GCO262181:GCZ262186 GMK262181:GMV262186 GWG262181:GWR262186 HGC262181:HGN262186 HPY262181:HQJ262186 HZU262181:IAF262186 IJQ262181:IKB262186 ITM262181:ITX262186 JDI262181:JDT262186 JNE262181:JNP262186 JXA262181:JXL262186 KGW262181:KHH262186 KQS262181:KRD262186 LAO262181:LAZ262186 LKK262181:LKV262186 LUG262181:LUR262186 MEC262181:MEN262186 MNY262181:MOJ262186 MXU262181:MYF262186 NHQ262181:NIB262186 NRM262181:NRX262186 OBI262181:OBT262186 OLE262181:OLP262186 OVA262181:OVL262186 PEW262181:PFH262186 POS262181:PPD262186 PYO262181:PYZ262186 QIK262181:QIV262186 QSG262181:QSR262186 RCC262181:RCN262186 RLY262181:RMJ262186 RVU262181:RWF262186 SFQ262181:SGB262186 SPM262181:SPX262186 SZI262181:SZT262186 TJE262181:TJP262186 TTA262181:TTL262186 UCW262181:UDH262186 UMS262181:UND262186 UWO262181:UWZ262186 VGK262181:VGV262186 VQG262181:VQR262186 WAC262181:WAN262186 WJY262181:WKJ262186 WTU262181:WUF262186 HI327717:HT327722 RE327717:RP327722 ABA327717:ABL327722 AKW327717:ALH327722 AUS327717:AVD327722 BEO327717:BEZ327722 BOK327717:BOV327722 BYG327717:BYR327722 CIC327717:CIN327722 CRY327717:CSJ327722 DBU327717:DCF327722 DLQ327717:DMB327722 DVM327717:DVX327722 EFI327717:EFT327722 EPE327717:EPP327722 EZA327717:EZL327722 FIW327717:FJH327722 FSS327717:FTD327722 GCO327717:GCZ327722 GMK327717:GMV327722 GWG327717:GWR327722 HGC327717:HGN327722 HPY327717:HQJ327722 HZU327717:IAF327722 IJQ327717:IKB327722 ITM327717:ITX327722 JDI327717:JDT327722 JNE327717:JNP327722 JXA327717:JXL327722 KGW327717:KHH327722 KQS327717:KRD327722 LAO327717:LAZ327722 LKK327717:LKV327722 LUG327717:LUR327722 MEC327717:MEN327722 MNY327717:MOJ327722 MXU327717:MYF327722 NHQ327717:NIB327722 NRM327717:NRX327722 OBI327717:OBT327722 OLE327717:OLP327722 OVA327717:OVL327722 PEW327717:PFH327722 POS327717:PPD327722 PYO327717:PYZ327722 QIK327717:QIV327722 QSG327717:QSR327722 RCC327717:RCN327722 RLY327717:RMJ327722 RVU327717:RWF327722 SFQ327717:SGB327722 SPM327717:SPX327722 SZI327717:SZT327722 TJE327717:TJP327722 TTA327717:TTL327722 UCW327717:UDH327722 UMS327717:UND327722 UWO327717:UWZ327722 VGK327717:VGV327722 VQG327717:VQR327722 WAC327717:WAN327722 WJY327717:WKJ327722 WTU327717:WUF327722 HI393253:HT393258 RE393253:RP393258 ABA393253:ABL393258 AKW393253:ALH393258 AUS393253:AVD393258 BEO393253:BEZ393258 BOK393253:BOV393258 BYG393253:BYR393258 CIC393253:CIN393258 CRY393253:CSJ393258 DBU393253:DCF393258 DLQ393253:DMB393258 DVM393253:DVX393258 EFI393253:EFT393258 EPE393253:EPP393258 EZA393253:EZL393258 FIW393253:FJH393258 FSS393253:FTD393258 GCO393253:GCZ393258 GMK393253:GMV393258 GWG393253:GWR393258 HGC393253:HGN393258 HPY393253:HQJ393258 HZU393253:IAF393258 IJQ393253:IKB393258 ITM393253:ITX393258 JDI393253:JDT393258 JNE393253:JNP393258 JXA393253:JXL393258 KGW393253:KHH393258 KQS393253:KRD393258 LAO393253:LAZ393258 LKK393253:LKV393258 LUG393253:LUR393258 MEC393253:MEN393258 MNY393253:MOJ393258 MXU393253:MYF393258 NHQ393253:NIB393258 NRM393253:NRX393258 OBI393253:OBT393258 OLE393253:OLP393258 OVA393253:OVL393258 PEW393253:PFH393258 POS393253:PPD393258 PYO393253:PYZ393258 QIK393253:QIV393258 QSG393253:QSR393258 RCC393253:RCN393258 RLY393253:RMJ393258 RVU393253:RWF393258 SFQ393253:SGB393258 SPM393253:SPX393258 SZI393253:SZT393258 TJE393253:TJP393258 TTA393253:TTL393258 UCW393253:UDH393258 UMS393253:UND393258 UWO393253:UWZ393258 VGK393253:VGV393258 VQG393253:VQR393258 WAC393253:WAN393258 WJY393253:WKJ393258 WTU393253:WUF393258 HI458789:HT458794 RE458789:RP458794 ABA458789:ABL458794 AKW458789:ALH458794 AUS458789:AVD458794 BEO458789:BEZ458794 BOK458789:BOV458794 BYG458789:BYR458794 CIC458789:CIN458794 CRY458789:CSJ458794 DBU458789:DCF458794 DLQ458789:DMB458794 DVM458789:DVX458794 EFI458789:EFT458794 EPE458789:EPP458794 EZA458789:EZL458794 FIW458789:FJH458794 FSS458789:FTD458794 GCO458789:GCZ458794 GMK458789:GMV458794 GWG458789:GWR458794 HGC458789:HGN458794 HPY458789:HQJ458794 HZU458789:IAF458794 IJQ458789:IKB458794 ITM458789:ITX458794 JDI458789:JDT458794 JNE458789:JNP458794 JXA458789:JXL458794 KGW458789:KHH458794 KQS458789:KRD458794 LAO458789:LAZ458794 LKK458789:LKV458794 LUG458789:LUR458794 MEC458789:MEN458794 MNY458789:MOJ458794 MXU458789:MYF458794 NHQ458789:NIB458794 NRM458789:NRX458794 OBI458789:OBT458794 OLE458789:OLP458794 OVA458789:OVL458794 PEW458789:PFH458794 POS458789:PPD458794 PYO458789:PYZ458794 QIK458789:QIV458794 QSG458789:QSR458794 RCC458789:RCN458794 RLY458789:RMJ458794 RVU458789:RWF458794 SFQ458789:SGB458794 SPM458789:SPX458794 SZI458789:SZT458794 TJE458789:TJP458794 TTA458789:TTL458794 UCW458789:UDH458794 UMS458789:UND458794 UWO458789:UWZ458794 VGK458789:VGV458794 VQG458789:VQR458794 WAC458789:WAN458794 WJY458789:WKJ458794 WTU458789:WUF458794 HI524325:HT524330 RE524325:RP524330 ABA524325:ABL524330 AKW524325:ALH524330 AUS524325:AVD524330 BEO524325:BEZ524330 BOK524325:BOV524330 BYG524325:BYR524330 CIC524325:CIN524330 CRY524325:CSJ524330 DBU524325:DCF524330 DLQ524325:DMB524330 DVM524325:DVX524330 EFI524325:EFT524330 EPE524325:EPP524330 EZA524325:EZL524330 FIW524325:FJH524330 FSS524325:FTD524330 GCO524325:GCZ524330 GMK524325:GMV524330 GWG524325:GWR524330 HGC524325:HGN524330 HPY524325:HQJ524330 HZU524325:IAF524330 IJQ524325:IKB524330 ITM524325:ITX524330 JDI524325:JDT524330 JNE524325:JNP524330 JXA524325:JXL524330 KGW524325:KHH524330 KQS524325:KRD524330 LAO524325:LAZ524330 LKK524325:LKV524330 LUG524325:LUR524330 MEC524325:MEN524330 MNY524325:MOJ524330 MXU524325:MYF524330 NHQ524325:NIB524330 NRM524325:NRX524330 OBI524325:OBT524330 OLE524325:OLP524330 OVA524325:OVL524330 PEW524325:PFH524330 POS524325:PPD524330 PYO524325:PYZ524330 QIK524325:QIV524330 QSG524325:QSR524330 RCC524325:RCN524330 RLY524325:RMJ524330 RVU524325:RWF524330 SFQ524325:SGB524330 SPM524325:SPX524330 SZI524325:SZT524330 TJE524325:TJP524330 TTA524325:TTL524330 UCW524325:UDH524330 UMS524325:UND524330 UWO524325:UWZ524330 VGK524325:VGV524330 VQG524325:VQR524330 WAC524325:WAN524330 WJY524325:WKJ524330 WTU524325:WUF524330 HI589861:HT589866 RE589861:RP589866 ABA589861:ABL589866 AKW589861:ALH589866 AUS589861:AVD589866 BEO589861:BEZ589866 BOK589861:BOV589866 BYG589861:BYR589866 CIC589861:CIN589866 CRY589861:CSJ589866 DBU589861:DCF589866 DLQ589861:DMB589866 DVM589861:DVX589866 EFI589861:EFT589866 EPE589861:EPP589866 EZA589861:EZL589866 FIW589861:FJH589866 FSS589861:FTD589866 GCO589861:GCZ589866 GMK589861:GMV589866 GWG589861:GWR589866 HGC589861:HGN589866 HPY589861:HQJ589866 HZU589861:IAF589866 IJQ589861:IKB589866 ITM589861:ITX589866 JDI589861:JDT589866 JNE589861:JNP589866 JXA589861:JXL589866 KGW589861:KHH589866 KQS589861:KRD589866 LAO589861:LAZ589866 LKK589861:LKV589866 LUG589861:LUR589866 MEC589861:MEN589866 MNY589861:MOJ589866 MXU589861:MYF589866 NHQ589861:NIB589866 NRM589861:NRX589866 OBI589861:OBT589866 OLE589861:OLP589866 OVA589861:OVL589866 PEW589861:PFH589866 POS589861:PPD589866 PYO589861:PYZ589866 QIK589861:QIV589866 QSG589861:QSR589866 RCC589861:RCN589866 RLY589861:RMJ589866 RVU589861:RWF589866 SFQ589861:SGB589866 SPM589861:SPX589866 SZI589861:SZT589866 TJE589861:TJP589866 TTA589861:TTL589866 UCW589861:UDH589866 UMS589861:UND589866 UWO589861:UWZ589866 VGK589861:VGV589866 VQG589861:VQR589866 WAC589861:WAN589866 WJY589861:WKJ589866 WTU589861:WUF589866 HI655397:HT655402 RE655397:RP655402 ABA655397:ABL655402 AKW655397:ALH655402 AUS655397:AVD655402 BEO655397:BEZ655402 BOK655397:BOV655402 BYG655397:BYR655402 CIC655397:CIN655402 CRY655397:CSJ655402 DBU655397:DCF655402 DLQ655397:DMB655402 DVM655397:DVX655402 EFI655397:EFT655402 EPE655397:EPP655402 EZA655397:EZL655402 FIW655397:FJH655402 FSS655397:FTD655402 GCO655397:GCZ655402 GMK655397:GMV655402 GWG655397:GWR655402 HGC655397:HGN655402 HPY655397:HQJ655402 HZU655397:IAF655402 IJQ655397:IKB655402 ITM655397:ITX655402 JDI655397:JDT655402 JNE655397:JNP655402 JXA655397:JXL655402 KGW655397:KHH655402 KQS655397:KRD655402 LAO655397:LAZ655402 LKK655397:LKV655402 LUG655397:LUR655402 MEC655397:MEN655402 MNY655397:MOJ655402 MXU655397:MYF655402 NHQ655397:NIB655402 NRM655397:NRX655402 OBI655397:OBT655402 OLE655397:OLP655402 OVA655397:OVL655402 PEW655397:PFH655402 POS655397:PPD655402 PYO655397:PYZ655402 QIK655397:QIV655402 QSG655397:QSR655402 RCC655397:RCN655402 RLY655397:RMJ655402 RVU655397:RWF655402 SFQ655397:SGB655402 SPM655397:SPX655402 SZI655397:SZT655402 TJE655397:TJP655402 TTA655397:TTL655402 UCW655397:UDH655402 UMS655397:UND655402 UWO655397:UWZ655402 VGK655397:VGV655402 VQG655397:VQR655402 WAC655397:WAN655402 WJY655397:WKJ655402 WTU655397:WUF655402 HI720933:HT720938 RE720933:RP720938 ABA720933:ABL720938 AKW720933:ALH720938 AUS720933:AVD720938 BEO720933:BEZ720938 BOK720933:BOV720938 BYG720933:BYR720938 CIC720933:CIN720938 CRY720933:CSJ720938 DBU720933:DCF720938 DLQ720933:DMB720938 DVM720933:DVX720938 EFI720933:EFT720938 EPE720933:EPP720938 EZA720933:EZL720938 FIW720933:FJH720938 FSS720933:FTD720938 GCO720933:GCZ720938 GMK720933:GMV720938 GWG720933:GWR720938 HGC720933:HGN720938 HPY720933:HQJ720938 HZU720933:IAF720938 IJQ720933:IKB720938 ITM720933:ITX720938 JDI720933:JDT720938 JNE720933:JNP720938 JXA720933:JXL720938 KGW720933:KHH720938 KQS720933:KRD720938 LAO720933:LAZ720938 LKK720933:LKV720938 LUG720933:LUR720938 MEC720933:MEN720938 MNY720933:MOJ720938 MXU720933:MYF720938 NHQ720933:NIB720938 NRM720933:NRX720938 OBI720933:OBT720938 OLE720933:OLP720938 OVA720933:OVL720938 PEW720933:PFH720938 POS720933:PPD720938 PYO720933:PYZ720938 QIK720933:QIV720938 QSG720933:QSR720938 RCC720933:RCN720938 RLY720933:RMJ720938 RVU720933:RWF720938 SFQ720933:SGB720938 SPM720933:SPX720938 SZI720933:SZT720938 TJE720933:TJP720938 TTA720933:TTL720938 UCW720933:UDH720938 UMS720933:UND720938 UWO720933:UWZ720938 VGK720933:VGV720938 VQG720933:VQR720938 WAC720933:WAN720938 WJY720933:WKJ720938 WTU720933:WUF720938 HI786469:HT786474 RE786469:RP786474 ABA786469:ABL786474 AKW786469:ALH786474 AUS786469:AVD786474 BEO786469:BEZ786474 BOK786469:BOV786474 BYG786469:BYR786474 CIC786469:CIN786474 CRY786469:CSJ786474 DBU786469:DCF786474 DLQ786469:DMB786474 DVM786469:DVX786474 EFI786469:EFT786474 EPE786469:EPP786474 EZA786469:EZL786474 FIW786469:FJH786474 FSS786469:FTD786474 GCO786469:GCZ786474 GMK786469:GMV786474 GWG786469:GWR786474 HGC786469:HGN786474 HPY786469:HQJ786474 HZU786469:IAF786474 IJQ786469:IKB786474 ITM786469:ITX786474 JDI786469:JDT786474 JNE786469:JNP786474 JXA786469:JXL786474 KGW786469:KHH786474 KQS786469:KRD786474 LAO786469:LAZ786474 LKK786469:LKV786474 LUG786469:LUR786474 MEC786469:MEN786474 MNY786469:MOJ786474 MXU786469:MYF786474 NHQ786469:NIB786474 NRM786469:NRX786474 OBI786469:OBT786474 OLE786469:OLP786474 OVA786469:OVL786474 PEW786469:PFH786474 POS786469:PPD786474 PYO786469:PYZ786474 QIK786469:QIV786474 QSG786469:QSR786474 RCC786469:RCN786474 RLY786469:RMJ786474 RVU786469:RWF786474 SFQ786469:SGB786474 SPM786469:SPX786474 SZI786469:SZT786474 TJE786469:TJP786474 TTA786469:TTL786474 UCW786469:UDH786474 UMS786469:UND786474 UWO786469:UWZ786474 VGK786469:VGV786474 VQG786469:VQR786474 WAC786469:WAN786474 WJY786469:WKJ786474 WTU786469:WUF786474 HI852005:HT852010 RE852005:RP852010 ABA852005:ABL852010 AKW852005:ALH852010 AUS852005:AVD852010 BEO852005:BEZ852010 BOK852005:BOV852010 BYG852005:BYR852010 CIC852005:CIN852010 CRY852005:CSJ852010 DBU852005:DCF852010 DLQ852005:DMB852010 DVM852005:DVX852010 EFI852005:EFT852010 EPE852005:EPP852010 EZA852005:EZL852010 FIW852005:FJH852010 FSS852005:FTD852010 GCO852005:GCZ852010 GMK852005:GMV852010 GWG852005:GWR852010 HGC852005:HGN852010 HPY852005:HQJ852010 HZU852005:IAF852010 IJQ852005:IKB852010 ITM852005:ITX852010 JDI852005:JDT852010 JNE852005:JNP852010 JXA852005:JXL852010 KGW852005:KHH852010 KQS852005:KRD852010 LAO852005:LAZ852010 LKK852005:LKV852010 LUG852005:LUR852010 MEC852005:MEN852010 MNY852005:MOJ852010 MXU852005:MYF852010 NHQ852005:NIB852010 NRM852005:NRX852010 OBI852005:OBT852010 OLE852005:OLP852010 OVA852005:OVL852010 PEW852005:PFH852010 POS852005:PPD852010 PYO852005:PYZ852010 QIK852005:QIV852010 QSG852005:QSR852010 RCC852005:RCN852010 RLY852005:RMJ852010 RVU852005:RWF852010 SFQ852005:SGB852010 SPM852005:SPX852010 SZI852005:SZT852010 TJE852005:TJP852010 TTA852005:TTL852010 UCW852005:UDH852010 UMS852005:UND852010 UWO852005:UWZ852010 VGK852005:VGV852010 VQG852005:VQR852010 WAC852005:WAN852010 WJY852005:WKJ852010 WTU852005:WUF852010 HI917541:HT917546 RE917541:RP917546 ABA917541:ABL917546 AKW917541:ALH917546 AUS917541:AVD917546 BEO917541:BEZ917546 BOK917541:BOV917546 BYG917541:BYR917546 CIC917541:CIN917546 CRY917541:CSJ917546 DBU917541:DCF917546 DLQ917541:DMB917546 DVM917541:DVX917546 EFI917541:EFT917546 EPE917541:EPP917546 EZA917541:EZL917546 FIW917541:FJH917546 FSS917541:FTD917546 GCO917541:GCZ917546 GMK917541:GMV917546 GWG917541:GWR917546 HGC917541:HGN917546 HPY917541:HQJ917546 HZU917541:IAF917546 IJQ917541:IKB917546 ITM917541:ITX917546 JDI917541:JDT917546 JNE917541:JNP917546 JXA917541:JXL917546 KGW917541:KHH917546 KQS917541:KRD917546 LAO917541:LAZ917546 LKK917541:LKV917546 LUG917541:LUR917546 MEC917541:MEN917546 MNY917541:MOJ917546 MXU917541:MYF917546 NHQ917541:NIB917546 NRM917541:NRX917546 OBI917541:OBT917546 OLE917541:OLP917546 OVA917541:OVL917546 PEW917541:PFH917546 POS917541:PPD917546 PYO917541:PYZ917546 QIK917541:QIV917546 QSG917541:QSR917546 RCC917541:RCN917546 RLY917541:RMJ917546 RVU917541:RWF917546 SFQ917541:SGB917546 SPM917541:SPX917546 SZI917541:SZT917546 TJE917541:TJP917546 TTA917541:TTL917546 UCW917541:UDH917546 UMS917541:UND917546 UWO917541:UWZ917546 VGK917541:VGV917546 VQG917541:VQR917546 WAC917541:WAN917546 WJY917541:WKJ917546 WTU917541:WUF917546 HI983077:HT983082 RE983077:RP983082 ABA983077:ABL983082 AKW983077:ALH983082 AUS983077:AVD983082 BEO983077:BEZ983082 BOK983077:BOV983082 BYG983077:BYR983082 CIC983077:CIN983082 CRY983077:CSJ983082 DBU983077:DCF983082 DLQ983077:DMB983082 DVM983077:DVX983082 EFI983077:EFT983082 EPE983077:EPP983082 EZA983077:EZL983082 FIW983077:FJH983082 FSS983077:FTD983082 GCO983077:GCZ983082 GMK983077:GMV983082 GWG983077:GWR983082 HGC983077:HGN983082 HPY983077:HQJ983082 HZU983077:IAF983082 IJQ983077:IKB983082 ITM983077:ITX983082 JDI983077:JDT983082 JNE983077:JNP983082 JXA983077:JXL983082 KGW983077:KHH983082 KQS983077:KRD983082 LAO983077:LAZ983082 LKK983077:LKV983082 LUG983077:LUR983082 MEC983077:MEN983082 MNY983077:MOJ983082 MXU983077:MYF983082 NHQ983077:NIB983082 NRM983077:NRX983082 OBI983077:OBT983082 OLE983077:OLP983082 OVA983077:OVL983082 PEW983077:PFH983082 POS983077:PPD983082 PYO983077:PYZ983082 QIK983077:QIV983082 QSG983077:QSR983082 RCC983077:RCN983082 RLY983077:RMJ983082 RVU983077:RWF983082 SFQ983077:SGB983082 SPM983077:SPX983082 SZI983077:SZT983082 TJE983077:TJP983082 TTA983077:TTL983082 UCW983077:UDH983082 UMS983077:UND983082 UWO983077:UWZ983082 VGK983077:VGV983082 VQG983077:VQR983082 WAC983077:WAN983082 WJY983077:WKJ983082 WTU983077:WUF983082 HI69:HT69 RE69:RP69 ABA69:ABL69 AKW69:ALH69 AUS69:AVD69 BEO69:BEZ69 BOK69:BOV69 BYG69:BYR69 CIC69:CIN69 CRY69:CSJ69 DBU69:DCF69 DLQ69:DMB69 DVM69:DVX69 EFI69:EFT69 EPE69:EPP69 EZA69:EZL69 FIW69:FJH69 FSS69:FTD69 GCO69:GCZ69 GMK69:GMV69 GWG69:GWR69 HGC69:HGN69 HPY69:HQJ69 HZU69:IAF69 IJQ69:IKB69 ITM69:ITX69 JDI69:JDT69 JNE69:JNP69 JXA69:JXL69 KGW69:KHH69 KQS69:KRD69 LAO69:LAZ69 LKK69:LKV69 LUG69:LUR69 MEC69:MEN69 MNY69:MOJ69 MXU69:MYF69 NHQ69:NIB69 NRM69:NRX69 OBI69:OBT69 OLE69:OLP69 OVA69:OVL69 PEW69:PFH69 POS69:PPD69 PYO69:PYZ69 QIK69:QIV69 QSG69:QSR69 RCC69:RCN69 RLY69:RMJ69 RVU69:RWF69 SFQ69:SGB69 SPM69:SPX69 SZI69:SZT69 TJE69:TJP69 TTA69:TTL69 UCW69:UDH69 UMS69:UND69 UWO69:UWZ69 VGK69:VGV69 VQG69:VQR69 WAC69:WAN69 WJY69:WKJ69 WTU69:WUF69 HI65530:HT65530 RE65530:RP65530 ABA65530:ABL65530 AKW65530:ALH65530 AUS65530:AVD65530 BEO65530:BEZ65530 BOK65530:BOV65530 BYG65530:BYR65530 CIC65530:CIN65530 CRY65530:CSJ65530 DBU65530:DCF65530 DLQ65530:DMB65530 DVM65530:DVX65530 EFI65530:EFT65530 EPE65530:EPP65530 EZA65530:EZL65530 FIW65530:FJH65530 FSS65530:FTD65530 GCO65530:GCZ65530 GMK65530:GMV65530 GWG65530:GWR65530 HGC65530:HGN65530 HPY65530:HQJ65530 HZU65530:IAF65530 IJQ65530:IKB65530 ITM65530:ITX65530 JDI65530:JDT65530 JNE65530:JNP65530 JXA65530:JXL65530 KGW65530:KHH65530 KQS65530:KRD65530 LAO65530:LAZ65530 LKK65530:LKV65530 LUG65530:LUR65530 MEC65530:MEN65530 MNY65530:MOJ65530 MXU65530:MYF65530 NHQ65530:NIB65530 NRM65530:NRX65530 OBI65530:OBT65530 OLE65530:OLP65530 OVA65530:OVL65530 PEW65530:PFH65530 POS65530:PPD65530 PYO65530:PYZ65530 QIK65530:QIV65530 QSG65530:QSR65530 RCC65530:RCN65530 RLY65530:RMJ65530 RVU65530:RWF65530 SFQ65530:SGB65530 SPM65530:SPX65530 SZI65530:SZT65530 TJE65530:TJP65530 TTA65530:TTL65530 UCW65530:UDH65530 UMS65530:UND65530 UWO65530:UWZ65530 VGK65530:VGV65530 VQG65530:VQR65530 WAC65530:WAN65530 WJY65530:WKJ65530 WTU65530:WUF65530 HI131066:HT131066 RE131066:RP131066 ABA131066:ABL131066 AKW131066:ALH131066 AUS131066:AVD131066 BEO131066:BEZ131066 BOK131066:BOV131066 BYG131066:BYR131066 CIC131066:CIN131066 CRY131066:CSJ131066 DBU131066:DCF131066 DLQ131066:DMB131066 DVM131066:DVX131066 EFI131066:EFT131066 EPE131066:EPP131066 EZA131066:EZL131066 FIW131066:FJH131066 FSS131066:FTD131066 GCO131066:GCZ131066 GMK131066:GMV131066 GWG131066:GWR131066 HGC131066:HGN131066 HPY131066:HQJ131066 HZU131066:IAF131066 IJQ131066:IKB131066 ITM131066:ITX131066 JDI131066:JDT131066 JNE131066:JNP131066 JXA131066:JXL131066 KGW131066:KHH131066 KQS131066:KRD131066 LAO131066:LAZ131066 LKK131066:LKV131066 LUG131066:LUR131066 MEC131066:MEN131066 MNY131066:MOJ131066 MXU131066:MYF131066 NHQ131066:NIB131066 NRM131066:NRX131066 OBI131066:OBT131066 OLE131066:OLP131066 OVA131066:OVL131066 PEW131066:PFH131066 POS131066:PPD131066 PYO131066:PYZ131066 QIK131066:QIV131066 QSG131066:QSR131066 RCC131066:RCN131066 RLY131066:RMJ131066 RVU131066:RWF131066 SFQ131066:SGB131066 SPM131066:SPX131066 SZI131066:SZT131066 TJE131066:TJP131066 TTA131066:TTL131066 UCW131066:UDH131066 UMS131066:UND131066 UWO131066:UWZ131066 VGK131066:VGV131066 VQG131066:VQR131066 WAC131066:WAN131066 WJY131066:WKJ131066 WTU131066:WUF131066 HI196602:HT196602 RE196602:RP196602 ABA196602:ABL196602 AKW196602:ALH196602 AUS196602:AVD196602 BEO196602:BEZ196602 BOK196602:BOV196602 BYG196602:BYR196602 CIC196602:CIN196602 CRY196602:CSJ196602 DBU196602:DCF196602 DLQ196602:DMB196602 DVM196602:DVX196602 EFI196602:EFT196602 EPE196602:EPP196602 EZA196602:EZL196602 FIW196602:FJH196602 FSS196602:FTD196602 GCO196602:GCZ196602 GMK196602:GMV196602 GWG196602:GWR196602 HGC196602:HGN196602 HPY196602:HQJ196602 HZU196602:IAF196602 IJQ196602:IKB196602 ITM196602:ITX196602 JDI196602:JDT196602 JNE196602:JNP196602 JXA196602:JXL196602 KGW196602:KHH196602 KQS196602:KRD196602 LAO196602:LAZ196602 LKK196602:LKV196602 LUG196602:LUR196602 MEC196602:MEN196602 MNY196602:MOJ196602 MXU196602:MYF196602 NHQ196602:NIB196602 NRM196602:NRX196602 OBI196602:OBT196602 OLE196602:OLP196602 OVA196602:OVL196602 PEW196602:PFH196602 POS196602:PPD196602 PYO196602:PYZ196602 QIK196602:QIV196602 QSG196602:QSR196602 RCC196602:RCN196602 RLY196602:RMJ196602 RVU196602:RWF196602 SFQ196602:SGB196602 SPM196602:SPX196602 SZI196602:SZT196602 TJE196602:TJP196602 TTA196602:TTL196602 UCW196602:UDH196602 UMS196602:UND196602 UWO196602:UWZ196602 VGK196602:VGV196602 VQG196602:VQR196602 WAC196602:WAN196602 WJY196602:WKJ196602 WTU196602:WUF196602 HI262138:HT262138 RE262138:RP262138 ABA262138:ABL262138 AKW262138:ALH262138 AUS262138:AVD262138 BEO262138:BEZ262138 BOK262138:BOV262138 BYG262138:BYR262138 CIC262138:CIN262138 CRY262138:CSJ262138 DBU262138:DCF262138 DLQ262138:DMB262138 DVM262138:DVX262138 EFI262138:EFT262138 EPE262138:EPP262138 EZA262138:EZL262138 FIW262138:FJH262138 FSS262138:FTD262138 GCO262138:GCZ262138 GMK262138:GMV262138 GWG262138:GWR262138 HGC262138:HGN262138 HPY262138:HQJ262138 HZU262138:IAF262138 IJQ262138:IKB262138 ITM262138:ITX262138 JDI262138:JDT262138 JNE262138:JNP262138 JXA262138:JXL262138 KGW262138:KHH262138 KQS262138:KRD262138 LAO262138:LAZ262138 LKK262138:LKV262138 LUG262138:LUR262138 MEC262138:MEN262138 MNY262138:MOJ262138 MXU262138:MYF262138 NHQ262138:NIB262138 NRM262138:NRX262138 OBI262138:OBT262138 OLE262138:OLP262138 OVA262138:OVL262138 PEW262138:PFH262138 POS262138:PPD262138 PYO262138:PYZ262138 QIK262138:QIV262138 QSG262138:QSR262138 RCC262138:RCN262138 RLY262138:RMJ262138 RVU262138:RWF262138 SFQ262138:SGB262138 SPM262138:SPX262138 SZI262138:SZT262138 TJE262138:TJP262138 TTA262138:TTL262138 UCW262138:UDH262138 UMS262138:UND262138 UWO262138:UWZ262138 VGK262138:VGV262138 VQG262138:VQR262138 WAC262138:WAN262138 WJY262138:WKJ262138 WTU262138:WUF262138 HI327674:HT327674 RE327674:RP327674 ABA327674:ABL327674 AKW327674:ALH327674 AUS327674:AVD327674 BEO327674:BEZ327674 BOK327674:BOV327674 BYG327674:BYR327674 CIC327674:CIN327674 CRY327674:CSJ327674 DBU327674:DCF327674 DLQ327674:DMB327674 DVM327674:DVX327674 EFI327674:EFT327674 EPE327674:EPP327674 EZA327674:EZL327674 FIW327674:FJH327674 FSS327674:FTD327674 GCO327674:GCZ327674 GMK327674:GMV327674 GWG327674:GWR327674 HGC327674:HGN327674 HPY327674:HQJ327674 HZU327674:IAF327674 IJQ327674:IKB327674 ITM327674:ITX327674 JDI327674:JDT327674 JNE327674:JNP327674 JXA327674:JXL327674 KGW327674:KHH327674 KQS327674:KRD327674 LAO327674:LAZ327674 LKK327674:LKV327674 LUG327674:LUR327674 MEC327674:MEN327674 MNY327674:MOJ327674 MXU327674:MYF327674 NHQ327674:NIB327674 NRM327674:NRX327674 OBI327674:OBT327674 OLE327674:OLP327674 OVA327674:OVL327674 PEW327674:PFH327674 POS327674:PPD327674 PYO327674:PYZ327674 QIK327674:QIV327674 QSG327674:QSR327674 RCC327674:RCN327674 RLY327674:RMJ327674 RVU327674:RWF327674 SFQ327674:SGB327674 SPM327674:SPX327674 SZI327674:SZT327674 TJE327674:TJP327674 TTA327674:TTL327674 UCW327674:UDH327674 UMS327674:UND327674 UWO327674:UWZ327674 VGK327674:VGV327674 VQG327674:VQR327674 WAC327674:WAN327674 WJY327674:WKJ327674 WTU327674:WUF327674 HI393210:HT393210 RE393210:RP393210 ABA393210:ABL393210 AKW393210:ALH393210 AUS393210:AVD393210 BEO393210:BEZ393210 BOK393210:BOV393210 BYG393210:BYR393210 CIC393210:CIN393210 CRY393210:CSJ393210 DBU393210:DCF393210 DLQ393210:DMB393210 DVM393210:DVX393210 EFI393210:EFT393210 EPE393210:EPP393210 EZA393210:EZL393210 FIW393210:FJH393210 FSS393210:FTD393210 GCO393210:GCZ393210 GMK393210:GMV393210 GWG393210:GWR393210 HGC393210:HGN393210 HPY393210:HQJ393210 HZU393210:IAF393210 IJQ393210:IKB393210 ITM393210:ITX393210 JDI393210:JDT393210 JNE393210:JNP393210 JXA393210:JXL393210 KGW393210:KHH393210 KQS393210:KRD393210 LAO393210:LAZ393210 LKK393210:LKV393210 LUG393210:LUR393210 MEC393210:MEN393210 MNY393210:MOJ393210 MXU393210:MYF393210 NHQ393210:NIB393210 NRM393210:NRX393210 OBI393210:OBT393210 OLE393210:OLP393210 OVA393210:OVL393210 PEW393210:PFH393210 POS393210:PPD393210 PYO393210:PYZ393210 QIK393210:QIV393210 QSG393210:QSR393210 RCC393210:RCN393210 RLY393210:RMJ393210 RVU393210:RWF393210 SFQ393210:SGB393210 SPM393210:SPX393210 SZI393210:SZT393210 TJE393210:TJP393210 TTA393210:TTL393210 UCW393210:UDH393210 UMS393210:UND393210 UWO393210:UWZ393210 VGK393210:VGV393210 VQG393210:VQR393210 WAC393210:WAN393210 WJY393210:WKJ393210 WTU393210:WUF393210 HI458746:HT458746 RE458746:RP458746 ABA458746:ABL458746 AKW458746:ALH458746 AUS458746:AVD458746 BEO458746:BEZ458746 BOK458746:BOV458746 BYG458746:BYR458746 CIC458746:CIN458746 CRY458746:CSJ458746 DBU458746:DCF458746 DLQ458746:DMB458746 DVM458746:DVX458746 EFI458746:EFT458746 EPE458746:EPP458746 EZA458746:EZL458746 FIW458746:FJH458746 FSS458746:FTD458746 GCO458746:GCZ458746 GMK458746:GMV458746 GWG458746:GWR458746 HGC458746:HGN458746 HPY458746:HQJ458746 HZU458746:IAF458746 IJQ458746:IKB458746 ITM458746:ITX458746 JDI458746:JDT458746 JNE458746:JNP458746 JXA458746:JXL458746 KGW458746:KHH458746 KQS458746:KRD458746 LAO458746:LAZ458746 LKK458746:LKV458746 LUG458746:LUR458746 MEC458746:MEN458746 MNY458746:MOJ458746 MXU458746:MYF458746 NHQ458746:NIB458746 NRM458746:NRX458746 OBI458746:OBT458746 OLE458746:OLP458746 OVA458746:OVL458746 PEW458746:PFH458746 POS458746:PPD458746 PYO458746:PYZ458746 QIK458746:QIV458746 QSG458746:QSR458746 RCC458746:RCN458746 RLY458746:RMJ458746 RVU458746:RWF458746 SFQ458746:SGB458746 SPM458746:SPX458746 SZI458746:SZT458746 TJE458746:TJP458746 TTA458746:TTL458746 UCW458746:UDH458746 UMS458746:UND458746 UWO458746:UWZ458746 VGK458746:VGV458746 VQG458746:VQR458746 WAC458746:WAN458746 WJY458746:WKJ458746 WTU458746:WUF458746 HI524282:HT524282 RE524282:RP524282 ABA524282:ABL524282 AKW524282:ALH524282 AUS524282:AVD524282 BEO524282:BEZ524282 BOK524282:BOV524282 BYG524282:BYR524282 CIC524282:CIN524282 CRY524282:CSJ524282 DBU524282:DCF524282 DLQ524282:DMB524282 DVM524282:DVX524282 EFI524282:EFT524282 EPE524282:EPP524282 EZA524282:EZL524282 FIW524282:FJH524282 FSS524282:FTD524282 GCO524282:GCZ524282 GMK524282:GMV524282 GWG524282:GWR524282 HGC524282:HGN524282 HPY524282:HQJ524282 HZU524282:IAF524282 IJQ524282:IKB524282 ITM524282:ITX524282 JDI524282:JDT524282 JNE524282:JNP524282 JXA524282:JXL524282 KGW524282:KHH524282 KQS524282:KRD524282 LAO524282:LAZ524282 LKK524282:LKV524282 LUG524282:LUR524282 MEC524282:MEN524282 MNY524282:MOJ524282 MXU524282:MYF524282 NHQ524282:NIB524282 NRM524282:NRX524282 OBI524282:OBT524282 OLE524282:OLP524282 OVA524282:OVL524282 PEW524282:PFH524282 POS524282:PPD524282 PYO524282:PYZ524282 QIK524282:QIV524282 QSG524282:QSR524282 RCC524282:RCN524282 RLY524282:RMJ524282 RVU524282:RWF524282 SFQ524282:SGB524282 SPM524282:SPX524282 SZI524282:SZT524282 TJE524282:TJP524282 TTA524282:TTL524282 UCW524282:UDH524282 UMS524282:UND524282 UWO524282:UWZ524282 VGK524282:VGV524282 VQG524282:VQR524282 WAC524282:WAN524282 WJY524282:WKJ524282 WTU524282:WUF524282 HI589818:HT589818 RE589818:RP589818 ABA589818:ABL589818 AKW589818:ALH589818 AUS589818:AVD589818 BEO589818:BEZ589818 BOK589818:BOV589818 BYG589818:BYR589818 CIC589818:CIN589818 CRY589818:CSJ589818 DBU589818:DCF589818 DLQ589818:DMB589818 DVM589818:DVX589818 EFI589818:EFT589818 EPE589818:EPP589818 EZA589818:EZL589818 FIW589818:FJH589818 FSS589818:FTD589818 GCO589818:GCZ589818 GMK589818:GMV589818 GWG589818:GWR589818 HGC589818:HGN589818 HPY589818:HQJ589818 HZU589818:IAF589818 IJQ589818:IKB589818 ITM589818:ITX589818 JDI589818:JDT589818 JNE589818:JNP589818 JXA589818:JXL589818 KGW589818:KHH589818 KQS589818:KRD589818 LAO589818:LAZ589818 LKK589818:LKV589818 LUG589818:LUR589818 MEC589818:MEN589818 MNY589818:MOJ589818 MXU589818:MYF589818 NHQ589818:NIB589818 NRM589818:NRX589818 OBI589818:OBT589818 OLE589818:OLP589818 OVA589818:OVL589818 PEW589818:PFH589818 POS589818:PPD589818 PYO589818:PYZ589818 QIK589818:QIV589818 QSG589818:QSR589818 RCC589818:RCN589818 RLY589818:RMJ589818 RVU589818:RWF589818 SFQ589818:SGB589818 SPM589818:SPX589818 SZI589818:SZT589818 TJE589818:TJP589818 TTA589818:TTL589818 UCW589818:UDH589818 UMS589818:UND589818 UWO589818:UWZ589818 VGK589818:VGV589818 VQG589818:VQR589818 WAC589818:WAN589818 WJY589818:WKJ589818 WTU589818:WUF589818 HI655354:HT655354 RE655354:RP655354 ABA655354:ABL655354 AKW655354:ALH655354 AUS655354:AVD655354 BEO655354:BEZ655354 BOK655354:BOV655354 BYG655354:BYR655354 CIC655354:CIN655354 CRY655354:CSJ655354 DBU655354:DCF655354 DLQ655354:DMB655354 DVM655354:DVX655354 EFI655354:EFT655354 EPE655354:EPP655354 EZA655354:EZL655354 FIW655354:FJH655354 FSS655354:FTD655354 GCO655354:GCZ655354 GMK655354:GMV655354 GWG655354:GWR655354 HGC655354:HGN655354 HPY655354:HQJ655354 HZU655354:IAF655354 IJQ655354:IKB655354 ITM655354:ITX655354 JDI655354:JDT655354 JNE655354:JNP655354 JXA655354:JXL655354 KGW655354:KHH655354 KQS655354:KRD655354 LAO655354:LAZ655354 LKK655354:LKV655354 LUG655354:LUR655354 MEC655354:MEN655354 MNY655354:MOJ655354 MXU655354:MYF655354 NHQ655354:NIB655354 NRM655354:NRX655354 OBI655354:OBT655354 OLE655354:OLP655354 OVA655354:OVL655354 PEW655354:PFH655354 POS655354:PPD655354 PYO655354:PYZ655354 QIK655354:QIV655354 QSG655354:QSR655354 RCC655354:RCN655354 RLY655354:RMJ655354 RVU655354:RWF655354 SFQ655354:SGB655354 SPM655354:SPX655354 SZI655354:SZT655354 TJE655354:TJP655354 TTA655354:TTL655354 UCW655354:UDH655354 UMS655354:UND655354 UWO655354:UWZ655354 VGK655354:VGV655354 VQG655354:VQR655354 WAC655354:WAN655354 WJY655354:WKJ655354 WTU655354:WUF655354 HI720890:HT720890 RE720890:RP720890 ABA720890:ABL720890 AKW720890:ALH720890 AUS720890:AVD720890 BEO720890:BEZ720890 BOK720890:BOV720890 BYG720890:BYR720890 CIC720890:CIN720890 CRY720890:CSJ720890 DBU720890:DCF720890 DLQ720890:DMB720890 DVM720890:DVX720890 EFI720890:EFT720890 EPE720890:EPP720890 EZA720890:EZL720890 FIW720890:FJH720890 FSS720890:FTD720890 GCO720890:GCZ720890 GMK720890:GMV720890 GWG720890:GWR720890 HGC720890:HGN720890 HPY720890:HQJ720890 HZU720890:IAF720890 IJQ720890:IKB720890 ITM720890:ITX720890 JDI720890:JDT720890 JNE720890:JNP720890 JXA720890:JXL720890 KGW720890:KHH720890 KQS720890:KRD720890 LAO720890:LAZ720890 LKK720890:LKV720890 LUG720890:LUR720890 MEC720890:MEN720890 MNY720890:MOJ720890 MXU720890:MYF720890 NHQ720890:NIB720890 NRM720890:NRX720890 OBI720890:OBT720890 OLE720890:OLP720890 OVA720890:OVL720890 PEW720890:PFH720890 POS720890:PPD720890 PYO720890:PYZ720890 QIK720890:QIV720890 QSG720890:QSR720890 RCC720890:RCN720890 RLY720890:RMJ720890 RVU720890:RWF720890 SFQ720890:SGB720890 SPM720890:SPX720890 SZI720890:SZT720890 TJE720890:TJP720890 TTA720890:TTL720890 UCW720890:UDH720890 UMS720890:UND720890 UWO720890:UWZ720890 VGK720890:VGV720890 VQG720890:VQR720890 WAC720890:WAN720890 WJY720890:WKJ720890 WTU720890:WUF720890 HI786426:HT786426 RE786426:RP786426 ABA786426:ABL786426 AKW786426:ALH786426 AUS786426:AVD786426 BEO786426:BEZ786426 BOK786426:BOV786426 BYG786426:BYR786426 CIC786426:CIN786426 CRY786426:CSJ786426 DBU786426:DCF786426 DLQ786426:DMB786426 DVM786426:DVX786426 EFI786426:EFT786426 EPE786426:EPP786426 EZA786426:EZL786426 FIW786426:FJH786426 FSS786426:FTD786426 GCO786426:GCZ786426 GMK786426:GMV786426 GWG786426:GWR786426 HGC786426:HGN786426 HPY786426:HQJ786426 HZU786426:IAF786426 IJQ786426:IKB786426 ITM786426:ITX786426 JDI786426:JDT786426 JNE786426:JNP786426 JXA786426:JXL786426 KGW786426:KHH786426 KQS786426:KRD786426 LAO786426:LAZ786426 LKK786426:LKV786426 LUG786426:LUR786426 MEC786426:MEN786426 MNY786426:MOJ786426 MXU786426:MYF786426 NHQ786426:NIB786426 NRM786426:NRX786426 OBI786426:OBT786426 OLE786426:OLP786426 OVA786426:OVL786426 PEW786426:PFH786426 POS786426:PPD786426 PYO786426:PYZ786426 QIK786426:QIV786426 QSG786426:QSR786426 RCC786426:RCN786426 RLY786426:RMJ786426 RVU786426:RWF786426 SFQ786426:SGB786426 SPM786426:SPX786426 SZI786426:SZT786426 TJE786426:TJP786426 TTA786426:TTL786426 UCW786426:UDH786426 UMS786426:UND786426 UWO786426:UWZ786426 VGK786426:VGV786426 VQG786426:VQR786426 WAC786426:WAN786426 WJY786426:WKJ786426 WTU786426:WUF786426 HI851962:HT851962 RE851962:RP851962 ABA851962:ABL851962 AKW851962:ALH851962 AUS851962:AVD851962 BEO851962:BEZ851962 BOK851962:BOV851962 BYG851962:BYR851962 CIC851962:CIN851962 CRY851962:CSJ851962 DBU851962:DCF851962 DLQ851962:DMB851962 DVM851962:DVX851962 EFI851962:EFT851962 EPE851962:EPP851962 EZA851962:EZL851962 FIW851962:FJH851962 FSS851962:FTD851962 GCO851962:GCZ851962 GMK851962:GMV851962 GWG851962:GWR851962 HGC851962:HGN851962 HPY851962:HQJ851962 HZU851962:IAF851962 IJQ851962:IKB851962 ITM851962:ITX851962 JDI851962:JDT851962 JNE851962:JNP851962 JXA851962:JXL851962 KGW851962:KHH851962 KQS851962:KRD851962 LAO851962:LAZ851962 LKK851962:LKV851962 LUG851962:LUR851962 MEC851962:MEN851962 MNY851962:MOJ851962 MXU851962:MYF851962 NHQ851962:NIB851962 NRM851962:NRX851962 OBI851962:OBT851962 OLE851962:OLP851962 OVA851962:OVL851962 PEW851962:PFH851962 POS851962:PPD851962 PYO851962:PYZ851962 QIK851962:QIV851962 QSG851962:QSR851962 RCC851962:RCN851962 RLY851962:RMJ851962 RVU851962:RWF851962 SFQ851962:SGB851962 SPM851962:SPX851962 SZI851962:SZT851962 TJE851962:TJP851962 TTA851962:TTL851962 UCW851962:UDH851962 UMS851962:UND851962 UWO851962:UWZ851962 VGK851962:VGV851962 VQG851962:VQR851962 WAC851962:WAN851962 WJY851962:WKJ851962 WTU851962:WUF851962 HI917498:HT917498 RE917498:RP917498 ABA917498:ABL917498 AKW917498:ALH917498 AUS917498:AVD917498 BEO917498:BEZ917498 BOK917498:BOV917498 BYG917498:BYR917498 CIC917498:CIN917498 CRY917498:CSJ917498 DBU917498:DCF917498 DLQ917498:DMB917498 DVM917498:DVX917498 EFI917498:EFT917498 EPE917498:EPP917498 EZA917498:EZL917498 FIW917498:FJH917498 FSS917498:FTD917498 GCO917498:GCZ917498 GMK917498:GMV917498 GWG917498:GWR917498 HGC917498:HGN917498 HPY917498:HQJ917498 HZU917498:IAF917498 IJQ917498:IKB917498 ITM917498:ITX917498 JDI917498:JDT917498 JNE917498:JNP917498 JXA917498:JXL917498 KGW917498:KHH917498 KQS917498:KRD917498 LAO917498:LAZ917498 LKK917498:LKV917498 LUG917498:LUR917498 MEC917498:MEN917498 MNY917498:MOJ917498 MXU917498:MYF917498 NHQ917498:NIB917498 NRM917498:NRX917498 OBI917498:OBT917498 OLE917498:OLP917498 OVA917498:OVL917498 PEW917498:PFH917498 POS917498:PPD917498 PYO917498:PYZ917498 QIK917498:QIV917498 QSG917498:QSR917498 RCC917498:RCN917498 RLY917498:RMJ917498 RVU917498:RWF917498 SFQ917498:SGB917498 SPM917498:SPX917498 SZI917498:SZT917498 TJE917498:TJP917498 TTA917498:TTL917498 UCW917498:UDH917498 UMS917498:UND917498 UWO917498:UWZ917498 VGK917498:VGV917498 VQG917498:VQR917498 WAC917498:WAN917498 WJY917498:WKJ917498 WTU917498:WUF917498 HI983034:HT983034 RE983034:RP983034 ABA983034:ABL983034 AKW983034:ALH983034 AUS983034:AVD983034 BEO983034:BEZ983034 BOK983034:BOV983034 BYG983034:BYR983034 CIC983034:CIN983034 CRY983034:CSJ983034 DBU983034:DCF983034 DLQ983034:DMB983034 DVM983034:DVX983034 EFI983034:EFT983034 EPE983034:EPP983034 EZA983034:EZL983034 FIW983034:FJH983034 FSS983034:FTD983034 GCO983034:GCZ983034 GMK983034:GMV983034 GWG983034:GWR983034 HGC983034:HGN983034 HPY983034:HQJ983034 HZU983034:IAF983034 IJQ983034:IKB983034 ITM983034:ITX983034 JDI983034:JDT983034 JNE983034:JNP983034 JXA983034:JXL983034 KGW983034:KHH983034 KQS983034:KRD983034 LAO983034:LAZ983034 LKK983034:LKV983034 LUG983034:LUR983034 MEC983034:MEN983034 MNY983034:MOJ983034 MXU983034:MYF983034 NHQ983034:NIB983034 NRM983034:NRX983034 OBI983034:OBT983034 OLE983034:OLP983034 OVA983034:OVL983034 PEW983034:PFH983034 POS983034:PPD983034 PYO983034:PYZ983034 QIK983034:QIV983034 QSG983034:QSR983034 RCC983034:RCN983034 RLY983034:RMJ983034 RVU983034:RWF983034 SFQ983034:SGB983034 SPM983034:SPX983034 SZI983034:SZT983034 TJE983034:TJP983034 TTA983034:TTL983034 UCW983034:UDH983034 UMS983034:UND983034 UWO983034:UWZ983034 VGK983034:VGV983034 VQG983034:VQR983034 WAC983034:WAN983034 WJY983034:WKJ983034 WTU983034:WUF983034 II69:IT69 SE69:SP69 ACA69:ACL69 ALW69:AMH69 AVS69:AWD69 BFO69:BFZ69 BPK69:BPV69 BZG69:BZR69 CJC69:CJN69 CSY69:CTJ69 DCU69:DDF69 DMQ69:DNB69 DWM69:DWX69 EGI69:EGT69 EQE69:EQP69 FAA69:FAL69 FJW69:FKH69 FTS69:FUD69 GDO69:GDZ69 GNK69:GNV69 GXG69:GXR69 HHC69:HHN69 HQY69:HRJ69 IAU69:IBF69 IKQ69:ILB69 IUM69:IUX69 JEI69:JET69 JOE69:JOP69 JYA69:JYL69 KHW69:KIH69 KRS69:KSD69 LBO69:LBZ69 LLK69:LLV69 LVG69:LVR69 MFC69:MFN69 MOY69:MPJ69 MYU69:MZF69 NIQ69:NJB69 NSM69:NSX69 OCI69:OCT69 OME69:OMP69 OWA69:OWL69 PFW69:PGH69 PPS69:PQD69 PZO69:PZZ69 QJK69:QJV69 QTG69:QTR69 RDC69:RDN69 RMY69:RNJ69 RWU69:RXF69 SGQ69:SHB69 SQM69:SQX69 TAI69:TAT69 TKE69:TKP69 TUA69:TUL69 UDW69:UEH69 UNS69:UOD69 UXO69:UXZ69 VHK69:VHV69 VRG69:VRR69 WBC69:WBN69 WKY69:WLJ69 WUU69:WVF69 II65530:IT65530 SE65530:SP65530 ACA65530:ACL65530 ALW65530:AMH65530 AVS65530:AWD65530 BFO65530:BFZ65530 BPK65530:BPV65530 BZG65530:BZR65530 CJC65530:CJN65530 CSY65530:CTJ65530 DCU65530:DDF65530 DMQ65530:DNB65530 DWM65530:DWX65530 EGI65530:EGT65530 EQE65530:EQP65530 FAA65530:FAL65530 FJW65530:FKH65530 FTS65530:FUD65530 GDO65530:GDZ65530 GNK65530:GNV65530 GXG65530:GXR65530 HHC65530:HHN65530 HQY65530:HRJ65530 IAU65530:IBF65530 IKQ65530:ILB65530 IUM65530:IUX65530 JEI65530:JET65530 JOE65530:JOP65530 JYA65530:JYL65530 KHW65530:KIH65530 KRS65530:KSD65530 LBO65530:LBZ65530 LLK65530:LLV65530 LVG65530:LVR65530 MFC65530:MFN65530 MOY65530:MPJ65530 MYU65530:MZF65530 NIQ65530:NJB65530 NSM65530:NSX65530 OCI65530:OCT65530 OME65530:OMP65530 OWA65530:OWL65530 PFW65530:PGH65530 PPS65530:PQD65530 PZO65530:PZZ65530 QJK65530:QJV65530 QTG65530:QTR65530 RDC65530:RDN65530 RMY65530:RNJ65530 RWU65530:RXF65530 SGQ65530:SHB65530 SQM65530:SQX65530 TAI65530:TAT65530 TKE65530:TKP65530 TUA65530:TUL65530 UDW65530:UEH65530 UNS65530:UOD65530 UXO65530:UXZ65530 VHK65530:VHV65530 VRG65530:VRR65530 WBC65530:WBN65530 WKY65530:WLJ65530 WUU65530:WVF65530 II131066:IT131066 SE131066:SP131066 ACA131066:ACL131066 ALW131066:AMH131066 AVS131066:AWD131066 BFO131066:BFZ131066 BPK131066:BPV131066 BZG131066:BZR131066 CJC131066:CJN131066 CSY131066:CTJ131066 DCU131066:DDF131066 DMQ131066:DNB131066 DWM131066:DWX131066 EGI131066:EGT131066 EQE131066:EQP131066 FAA131066:FAL131066 FJW131066:FKH131066 FTS131066:FUD131066 GDO131066:GDZ131066 GNK131066:GNV131066 GXG131066:GXR131066 HHC131066:HHN131066 HQY131066:HRJ131066 IAU131066:IBF131066 IKQ131066:ILB131066 IUM131066:IUX131066 JEI131066:JET131066 JOE131066:JOP131066 JYA131066:JYL131066 KHW131066:KIH131066 KRS131066:KSD131066 LBO131066:LBZ131066 LLK131066:LLV131066 LVG131066:LVR131066 MFC131066:MFN131066 MOY131066:MPJ131066 MYU131066:MZF131066 NIQ131066:NJB131066 NSM131066:NSX131066 OCI131066:OCT131066 OME131066:OMP131066 OWA131066:OWL131066 PFW131066:PGH131066 PPS131066:PQD131066 PZO131066:PZZ131066 QJK131066:QJV131066 QTG131066:QTR131066 RDC131066:RDN131066 RMY131066:RNJ131066 RWU131066:RXF131066 SGQ131066:SHB131066 SQM131066:SQX131066 TAI131066:TAT131066 TKE131066:TKP131066 TUA131066:TUL131066 UDW131066:UEH131066 UNS131066:UOD131066 UXO131066:UXZ131066 VHK131066:VHV131066 VRG131066:VRR131066 WBC131066:WBN131066 WKY131066:WLJ131066 WUU131066:WVF131066 II196602:IT196602 SE196602:SP196602 ACA196602:ACL196602 ALW196602:AMH196602 AVS196602:AWD196602 BFO196602:BFZ196602 BPK196602:BPV196602 BZG196602:BZR196602 CJC196602:CJN196602 CSY196602:CTJ196602 DCU196602:DDF196602 DMQ196602:DNB196602 DWM196602:DWX196602 EGI196602:EGT196602 EQE196602:EQP196602 FAA196602:FAL196602 FJW196602:FKH196602 FTS196602:FUD196602 GDO196602:GDZ196602 GNK196602:GNV196602 GXG196602:GXR196602 HHC196602:HHN196602 HQY196602:HRJ196602 IAU196602:IBF196602 IKQ196602:ILB196602 IUM196602:IUX196602 JEI196602:JET196602 JOE196602:JOP196602 JYA196602:JYL196602 KHW196602:KIH196602 KRS196602:KSD196602 LBO196602:LBZ196602 LLK196602:LLV196602 LVG196602:LVR196602 MFC196602:MFN196602 MOY196602:MPJ196602 MYU196602:MZF196602 NIQ196602:NJB196602 NSM196602:NSX196602 OCI196602:OCT196602 OME196602:OMP196602 OWA196602:OWL196602 PFW196602:PGH196602 PPS196602:PQD196602 PZO196602:PZZ196602 QJK196602:QJV196602 QTG196602:QTR196602 RDC196602:RDN196602 RMY196602:RNJ196602 RWU196602:RXF196602 SGQ196602:SHB196602 SQM196602:SQX196602 TAI196602:TAT196602 TKE196602:TKP196602 TUA196602:TUL196602 UDW196602:UEH196602 UNS196602:UOD196602 UXO196602:UXZ196602 VHK196602:VHV196602 VRG196602:VRR196602 WBC196602:WBN196602 WKY196602:WLJ196602 WUU196602:WVF196602 II262138:IT262138 SE262138:SP262138 ACA262138:ACL262138 ALW262138:AMH262138 AVS262138:AWD262138 BFO262138:BFZ262138 BPK262138:BPV262138 BZG262138:BZR262138 CJC262138:CJN262138 CSY262138:CTJ262138 DCU262138:DDF262138 DMQ262138:DNB262138 DWM262138:DWX262138 EGI262138:EGT262138 EQE262138:EQP262138 FAA262138:FAL262138 FJW262138:FKH262138 FTS262138:FUD262138 GDO262138:GDZ262138 GNK262138:GNV262138 GXG262138:GXR262138 HHC262138:HHN262138 HQY262138:HRJ262138 IAU262138:IBF262138 IKQ262138:ILB262138 IUM262138:IUX262138 JEI262138:JET262138 JOE262138:JOP262138 JYA262138:JYL262138 KHW262138:KIH262138 KRS262138:KSD262138 LBO262138:LBZ262138 LLK262138:LLV262138 LVG262138:LVR262138 MFC262138:MFN262138 MOY262138:MPJ262138 MYU262138:MZF262138 NIQ262138:NJB262138 NSM262138:NSX262138 OCI262138:OCT262138 OME262138:OMP262138 OWA262138:OWL262138 PFW262138:PGH262138 PPS262138:PQD262138 PZO262138:PZZ262138 QJK262138:QJV262138 QTG262138:QTR262138 RDC262138:RDN262138 RMY262138:RNJ262138 RWU262138:RXF262138 SGQ262138:SHB262138 SQM262138:SQX262138 TAI262138:TAT262138 TKE262138:TKP262138 TUA262138:TUL262138 UDW262138:UEH262138 UNS262138:UOD262138 UXO262138:UXZ262138 VHK262138:VHV262138 VRG262138:VRR262138 WBC262138:WBN262138 WKY262138:WLJ262138 WUU262138:WVF262138 II327674:IT327674 SE327674:SP327674 ACA327674:ACL327674 ALW327674:AMH327674 AVS327674:AWD327674 BFO327674:BFZ327674 BPK327674:BPV327674 BZG327674:BZR327674 CJC327674:CJN327674 CSY327674:CTJ327674 DCU327674:DDF327674 DMQ327674:DNB327674 DWM327674:DWX327674 EGI327674:EGT327674 EQE327674:EQP327674 FAA327674:FAL327674 FJW327674:FKH327674 FTS327674:FUD327674 GDO327674:GDZ327674 GNK327674:GNV327674 GXG327674:GXR327674 HHC327674:HHN327674 HQY327674:HRJ327674 IAU327674:IBF327674 IKQ327674:ILB327674 IUM327674:IUX327674 JEI327674:JET327674 JOE327674:JOP327674 JYA327674:JYL327674 KHW327674:KIH327674 KRS327674:KSD327674 LBO327674:LBZ327674 LLK327674:LLV327674 LVG327674:LVR327674 MFC327674:MFN327674 MOY327674:MPJ327674 MYU327674:MZF327674 NIQ327674:NJB327674 NSM327674:NSX327674 OCI327674:OCT327674 OME327674:OMP327674 OWA327674:OWL327674 PFW327674:PGH327674 PPS327674:PQD327674 PZO327674:PZZ327674 QJK327674:QJV327674 QTG327674:QTR327674 RDC327674:RDN327674 RMY327674:RNJ327674 RWU327674:RXF327674 SGQ327674:SHB327674 SQM327674:SQX327674 TAI327674:TAT327674 TKE327674:TKP327674 TUA327674:TUL327674 UDW327674:UEH327674 UNS327674:UOD327674 UXO327674:UXZ327674 VHK327674:VHV327674 VRG327674:VRR327674 WBC327674:WBN327674 WKY327674:WLJ327674 WUU327674:WVF327674 II393210:IT393210 SE393210:SP393210 ACA393210:ACL393210 ALW393210:AMH393210 AVS393210:AWD393210 BFO393210:BFZ393210 BPK393210:BPV393210 BZG393210:BZR393210 CJC393210:CJN393210 CSY393210:CTJ393210 DCU393210:DDF393210 DMQ393210:DNB393210 DWM393210:DWX393210 EGI393210:EGT393210 EQE393210:EQP393210 FAA393210:FAL393210 FJW393210:FKH393210 FTS393210:FUD393210 GDO393210:GDZ393210 GNK393210:GNV393210 GXG393210:GXR393210 HHC393210:HHN393210 HQY393210:HRJ393210 IAU393210:IBF393210 IKQ393210:ILB393210 IUM393210:IUX393210 JEI393210:JET393210 JOE393210:JOP393210 JYA393210:JYL393210 KHW393210:KIH393210 KRS393210:KSD393210 LBO393210:LBZ393210 LLK393210:LLV393210 LVG393210:LVR393210 MFC393210:MFN393210 MOY393210:MPJ393210 MYU393210:MZF393210 NIQ393210:NJB393210 NSM393210:NSX393210 OCI393210:OCT393210 OME393210:OMP393210 OWA393210:OWL393210 PFW393210:PGH393210 PPS393210:PQD393210 PZO393210:PZZ393210 QJK393210:QJV393210 QTG393210:QTR393210 RDC393210:RDN393210 RMY393210:RNJ393210 RWU393210:RXF393210 SGQ393210:SHB393210 SQM393210:SQX393210 TAI393210:TAT393210 TKE393210:TKP393210 TUA393210:TUL393210 UDW393210:UEH393210 UNS393210:UOD393210 UXO393210:UXZ393210 VHK393210:VHV393210 VRG393210:VRR393210 WBC393210:WBN393210 WKY393210:WLJ393210 WUU393210:WVF393210 II458746:IT458746 SE458746:SP458746 ACA458746:ACL458746 ALW458746:AMH458746 AVS458746:AWD458746 BFO458746:BFZ458746 BPK458746:BPV458746 BZG458746:BZR458746 CJC458746:CJN458746 CSY458746:CTJ458746 DCU458746:DDF458746 DMQ458746:DNB458746 DWM458746:DWX458746 EGI458746:EGT458746 EQE458746:EQP458746 FAA458746:FAL458746 FJW458746:FKH458746 FTS458746:FUD458746 GDO458746:GDZ458746 GNK458746:GNV458746 GXG458746:GXR458746 HHC458746:HHN458746 HQY458746:HRJ458746 IAU458746:IBF458746 IKQ458746:ILB458746 IUM458746:IUX458746 JEI458746:JET458746 JOE458746:JOP458746 JYA458746:JYL458746 KHW458746:KIH458746 KRS458746:KSD458746 LBO458746:LBZ458746 LLK458746:LLV458746 LVG458746:LVR458746 MFC458746:MFN458746 MOY458746:MPJ458746 MYU458746:MZF458746 NIQ458746:NJB458746 NSM458746:NSX458746 OCI458746:OCT458746 OME458746:OMP458746 OWA458746:OWL458746 PFW458746:PGH458746 PPS458746:PQD458746 PZO458746:PZZ458746 QJK458746:QJV458746 QTG458746:QTR458746 RDC458746:RDN458746 RMY458746:RNJ458746 RWU458746:RXF458746 SGQ458746:SHB458746 SQM458746:SQX458746 TAI458746:TAT458746 TKE458746:TKP458746 TUA458746:TUL458746 UDW458746:UEH458746 UNS458746:UOD458746 UXO458746:UXZ458746 VHK458746:VHV458746 VRG458746:VRR458746 WBC458746:WBN458746 WKY458746:WLJ458746 WUU458746:WVF458746 II524282:IT524282 SE524282:SP524282 ACA524282:ACL524282 ALW524282:AMH524282 AVS524282:AWD524282 BFO524282:BFZ524282 BPK524282:BPV524282 BZG524282:BZR524282 CJC524282:CJN524282 CSY524282:CTJ524282 DCU524282:DDF524282 DMQ524282:DNB524282 DWM524282:DWX524282 EGI524282:EGT524282 EQE524282:EQP524282 FAA524282:FAL524282 FJW524282:FKH524282 FTS524282:FUD524282 GDO524282:GDZ524282 GNK524282:GNV524282 GXG524282:GXR524282 HHC524282:HHN524282 HQY524282:HRJ524282 IAU524282:IBF524282 IKQ524282:ILB524282 IUM524282:IUX524282 JEI524282:JET524282 JOE524282:JOP524282 JYA524282:JYL524282 KHW524282:KIH524282 KRS524282:KSD524282 LBO524282:LBZ524282 LLK524282:LLV524282 LVG524282:LVR524282 MFC524282:MFN524282 MOY524282:MPJ524282 MYU524282:MZF524282 NIQ524282:NJB524282 NSM524282:NSX524282 OCI524282:OCT524282 OME524282:OMP524282 OWA524282:OWL524282 PFW524282:PGH524282 PPS524282:PQD524282 PZO524282:PZZ524282 QJK524282:QJV524282 QTG524282:QTR524282 RDC524282:RDN524282 RMY524282:RNJ524282 RWU524282:RXF524282 SGQ524282:SHB524282 SQM524282:SQX524282 TAI524282:TAT524282 TKE524282:TKP524282 TUA524282:TUL524282 UDW524282:UEH524282 UNS524282:UOD524282 UXO524282:UXZ524282 VHK524282:VHV524282 VRG524282:VRR524282 WBC524282:WBN524282 WKY524282:WLJ524282 WUU524282:WVF524282 II589818:IT589818 SE589818:SP589818 ACA589818:ACL589818 ALW589818:AMH589818 AVS589818:AWD589818 BFO589818:BFZ589818 BPK589818:BPV589818 BZG589818:BZR589818 CJC589818:CJN589818 CSY589818:CTJ589818 DCU589818:DDF589818 DMQ589818:DNB589818 DWM589818:DWX589818 EGI589818:EGT589818 EQE589818:EQP589818 FAA589818:FAL589818 FJW589818:FKH589818 FTS589818:FUD589818 GDO589818:GDZ589818 GNK589818:GNV589818 GXG589818:GXR589818 HHC589818:HHN589818 HQY589818:HRJ589818 IAU589818:IBF589818 IKQ589818:ILB589818 IUM589818:IUX589818 JEI589818:JET589818 JOE589818:JOP589818 JYA589818:JYL589818 KHW589818:KIH589818 KRS589818:KSD589818 LBO589818:LBZ589818 LLK589818:LLV589818 LVG589818:LVR589818 MFC589818:MFN589818 MOY589818:MPJ589818 MYU589818:MZF589818 NIQ589818:NJB589818 NSM589818:NSX589818 OCI589818:OCT589818 OME589818:OMP589818 OWA589818:OWL589818 PFW589818:PGH589818 PPS589818:PQD589818 PZO589818:PZZ589818 QJK589818:QJV589818 QTG589818:QTR589818 RDC589818:RDN589818 RMY589818:RNJ589818 RWU589818:RXF589818 SGQ589818:SHB589818 SQM589818:SQX589818 TAI589818:TAT589818 TKE589818:TKP589818 TUA589818:TUL589818 UDW589818:UEH589818 UNS589818:UOD589818 UXO589818:UXZ589818 VHK589818:VHV589818 VRG589818:VRR589818 WBC589818:WBN589818 WKY589818:WLJ589818 WUU589818:WVF589818 II655354:IT655354 SE655354:SP655354 ACA655354:ACL655354 ALW655354:AMH655354 AVS655354:AWD655354 BFO655354:BFZ655354 BPK655354:BPV655354 BZG655354:BZR655354 CJC655354:CJN655354 CSY655354:CTJ655354 DCU655354:DDF655354 DMQ655354:DNB655354 DWM655354:DWX655354 EGI655354:EGT655354 EQE655354:EQP655354 FAA655354:FAL655354 FJW655354:FKH655354 FTS655354:FUD655354 GDO655354:GDZ655354 GNK655354:GNV655354 GXG655354:GXR655354 HHC655354:HHN655354 HQY655354:HRJ655354 IAU655354:IBF655354 IKQ655354:ILB655354 IUM655354:IUX655354 JEI655354:JET655354 JOE655354:JOP655354 JYA655354:JYL655354 KHW655354:KIH655354 KRS655354:KSD655354 LBO655354:LBZ655354 LLK655354:LLV655354 LVG655354:LVR655354 MFC655354:MFN655354 MOY655354:MPJ655354 MYU655354:MZF655354 NIQ655354:NJB655354 NSM655354:NSX655354 OCI655354:OCT655354 OME655354:OMP655354 OWA655354:OWL655354 PFW655354:PGH655354 PPS655354:PQD655354 PZO655354:PZZ655354 QJK655354:QJV655354 QTG655354:QTR655354 RDC655354:RDN655354 RMY655354:RNJ655354 RWU655354:RXF655354 SGQ655354:SHB655354 SQM655354:SQX655354 TAI655354:TAT655354 TKE655354:TKP655354 TUA655354:TUL655354 UDW655354:UEH655354 UNS655354:UOD655354 UXO655354:UXZ655354 VHK655354:VHV655354 VRG655354:VRR655354 WBC655354:WBN655354 WKY655354:WLJ655354 WUU655354:WVF655354 II720890:IT720890 SE720890:SP720890 ACA720890:ACL720890 ALW720890:AMH720890 AVS720890:AWD720890 BFO720890:BFZ720890 BPK720890:BPV720890 BZG720890:BZR720890 CJC720890:CJN720890 CSY720890:CTJ720890 DCU720890:DDF720890 DMQ720890:DNB720890 DWM720890:DWX720890 EGI720890:EGT720890 EQE720890:EQP720890 FAA720890:FAL720890 FJW720890:FKH720890 FTS720890:FUD720890 GDO720890:GDZ720890 GNK720890:GNV720890 GXG720890:GXR720890 HHC720890:HHN720890 HQY720890:HRJ720890 IAU720890:IBF720890 IKQ720890:ILB720890 IUM720890:IUX720890 JEI720890:JET720890 JOE720890:JOP720890 JYA720890:JYL720890 KHW720890:KIH720890 KRS720890:KSD720890 LBO720890:LBZ720890 LLK720890:LLV720890 LVG720890:LVR720890 MFC720890:MFN720890 MOY720890:MPJ720890 MYU720890:MZF720890 NIQ720890:NJB720890 NSM720890:NSX720890 OCI720890:OCT720890 OME720890:OMP720890 OWA720890:OWL720890 PFW720890:PGH720890 PPS720890:PQD720890 PZO720890:PZZ720890 QJK720890:QJV720890 QTG720890:QTR720890 RDC720890:RDN720890 RMY720890:RNJ720890 RWU720890:RXF720890 SGQ720890:SHB720890 SQM720890:SQX720890 TAI720890:TAT720890 TKE720890:TKP720890 TUA720890:TUL720890 UDW720890:UEH720890 UNS720890:UOD720890 UXO720890:UXZ720890 VHK720890:VHV720890 VRG720890:VRR720890 WBC720890:WBN720890 WKY720890:WLJ720890 WUU720890:WVF720890 II786426:IT786426 SE786426:SP786426 ACA786426:ACL786426 ALW786426:AMH786426 AVS786426:AWD786426 BFO786426:BFZ786426 BPK786426:BPV786426 BZG786426:BZR786426 CJC786426:CJN786426 CSY786426:CTJ786426 DCU786426:DDF786426 DMQ786426:DNB786426 DWM786426:DWX786426 EGI786426:EGT786426 EQE786426:EQP786426 FAA786426:FAL786426 FJW786426:FKH786426 FTS786426:FUD786426 GDO786426:GDZ786426 GNK786426:GNV786426 GXG786426:GXR786426 HHC786426:HHN786426 HQY786426:HRJ786426 IAU786426:IBF786426 IKQ786426:ILB786426 IUM786426:IUX786426 JEI786426:JET786426 JOE786426:JOP786426 JYA786426:JYL786426 KHW786426:KIH786426 KRS786426:KSD786426 LBO786426:LBZ786426 LLK786426:LLV786426 LVG786426:LVR786426 MFC786426:MFN786426 MOY786426:MPJ786426 MYU786426:MZF786426 NIQ786426:NJB786426 NSM786426:NSX786426 OCI786426:OCT786426 OME786426:OMP786426 OWA786426:OWL786426 PFW786426:PGH786426 PPS786426:PQD786426 PZO786426:PZZ786426 QJK786426:QJV786426 QTG786426:QTR786426 RDC786426:RDN786426 RMY786426:RNJ786426 RWU786426:RXF786426 SGQ786426:SHB786426 SQM786426:SQX786426 TAI786426:TAT786426 TKE786426:TKP786426 TUA786426:TUL786426 UDW786426:UEH786426 UNS786426:UOD786426 UXO786426:UXZ786426 VHK786426:VHV786426 VRG786426:VRR786426 WBC786426:WBN786426 WKY786426:WLJ786426 WUU786426:WVF786426 II851962:IT851962 SE851962:SP851962 ACA851962:ACL851962 ALW851962:AMH851962 AVS851962:AWD851962 BFO851962:BFZ851962 BPK851962:BPV851962 BZG851962:BZR851962 CJC851962:CJN851962 CSY851962:CTJ851962 DCU851962:DDF851962 DMQ851962:DNB851962 DWM851962:DWX851962 EGI851962:EGT851962 EQE851962:EQP851962 FAA851962:FAL851962 FJW851962:FKH851962 FTS851962:FUD851962 GDO851962:GDZ851962 GNK851962:GNV851962 GXG851962:GXR851962 HHC851962:HHN851962 HQY851962:HRJ851962 IAU851962:IBF851962 IKQ851962:ILB851962 IUM851962:IUX851962 JEI851962:JET851962 JOE851962:JOP851962 JYA851962:JYL851962 KHW851962:KIH851962 KRS851962:KSD851962 LBO851962:LBZ851962 LLK851962:LLV851962 LVG851962:LVR851962 MFC851962:MFN851962 MOY851962:MPJ851962 MYU851962:MZF851962 NIQ851962:NJB851962 NSM851962:NSX851962 OCI851962:OCT851962 OME851962:OMP851962 OWA851962:OWL851962 PFW851962:PGH851962 PPS851962:PQD851962 PZO851962:PZZ851962 QJK851962:QJV851962 QTG851962:QTR851962 RDC851962:RDN851962 RMY851962:RNJ851962 RWU851962:RXF851962 SGQ851962:SHB851962 SQM851962:SQX851962 TAI851962:TAT851962 TKE851962:TKP851962 TUA851962:TUL851962 UDW851962:UEH851962 UNS851962:UOD851962 UXO851962:UXZ851962 VHK851962:VHV851962 VRG851962:VRR851962 WBC851962:WBN851962 WKY851962:WLJ851962 WUU851962:WVF851962 II917498:IT917498 SE917498:SP917498 ACA917498:ACL917498 ALW917498:AMH917498 AVS917498:AWD917498 BFO917498:BFZ917498 BPK917498:BPV917498 BZG917498:BZR917498 CJC917498:CJN917498 CSY917498:CTJ917498 DCU917498:DDF917498 DMQ917498:DNB917498 DWM917498:DWX917498 EGI917498:EGT917498 EQE917498:EQP917498 FAA917498:FAL917498 FJW917498:FKH917498 FTS917498:FUD917498 GDO917498:GDZ917498 GNK917498:GNV917498 GXG917498:GXR917498 HHC917498:HHN917498 HQY917498:HRJ917498 IAU917498:IBF917498 IKQ917498:ILB917498 IUM917498:IUX917498 JEI917498:JET917498 JOE917498:JOP917498 JYA917498:JYL917498 KHW917498:KIH917498 KRS917498:KSD917498 LBO917498:LBZ917498 LLK917498:LLV917498 LVG917498:LVR917498 MFC917498:MFN917498 MOY917498:MPJ917498 MYU917498:MZF917498 NIQ917498:NJB917498 NSM917498:NSX917498 OCI917498:OCT917498 OME917498:OMP917498 OWA917498:OWL917498 PFW917498:PGH917498 PPS917498:PQD917498 PZO917498:PZZ917498 QJK917498:QJV917498 QTG917498:QTR917498 RDC917498:RDN917498 RMY917498:RNJ917498 RWU917498:RXF917498 SGQ917498:SHB917498 SQM917498:SQX917498 TAI917498:TAT917498 TKE917498:TKP917498 TUA917498:TUL917498 UDW917498:UEH917498 UNS917498:UOD917498 UXO917498:UXZ917498 VHK917498:VHV917498 VRG917498:VRR917498 WBC917498:WBN917498 WKY917498:WLJ917498 WUU917498:WVF917498 II983034:IT983034 SE983034:SP983034 ACA983034:ACL983034 ALW983034:AMH983034 AVS983034:AWD983034 BFO983034:BFZ983034 BPK983034:BPV983034 BZG983034:BZR983034 CJC983034:CJN983034 CSY983034:CTJ983034 DCU983034:DDF983034 DMQ983034:DNB983034 DWM983034:DWX983034 EGI983034:EGT983034 EQE983034:EQP983034 FAA983034:FAL983034 FJW983034:FKH983034 FTS983034:FUD983034 GDO983034:GDZ983034 GNK983034:GNV983034 GXG983034:GXR983034 HHC983034:HHN983034 HQY983034:HRJ983034 IAU983034:IBF983034 IKQ983034:ILB983034 IUM983034:IUX983034 JEI983034:JET983034 JOE983034:JOP983034 JYA983034:JYL983034 KHW983034:KIH983034 KRS983034:KSD983034 LBO983034:LBZ983034 LLK983034:LLV983034 LVG983034:LVR983034 MFC983034:MFN983034 MOY983034:MPJ983034 MYU983034:MZF983034 NIQ983034:NJB983034 NSM983034:NSX983034 OCI983034:OCT983034 OME983034:OMP983034 OWA983034:OWL983034 PFW983034:PGH983034 PPS983034:PQD983034 PZO983034:PZZ983034 QJK983034:QJV983034 QTG983034:QTR983034 RDC983034:RDN983034 RMY983034:RNJ983034 RWU983034:RXF983034 SGQ983034:SHB983034 SQM983034:SQX983034 TAI983034:TAT983034 TKE983034:TKP983034 TUA983034:TUL983034 UDW983034:UEH983034 UNS983034:UOD983034 UXO983034:UXZ983034 VHK983034:VHV983034 VRG983034:VRR983034 WBC983034:WBN983034 WKY983034:WLJ983034 WUU983034:WVF983034 HI65581:HT65581 RE65581:RP65581 ABA65581:ABL65581 AKW65581:ALH65581 AUS65581:AVD65581 BEO65581:BEZ65581 BOK65581:BOV65581 BYG65581:BYR65581 CIC65581:CIN65581 CRY65581:CSJ65581 DBU65581:DCF65581 DLQ65581:DMB65581 DVM65581:DVX65581 EFI65581:EFT65581 EPE65581:EPP65581 EZA65581:EZL65581 FIW65581:FJH65581 FSS65581:FTD65581 GCO65581:GCZ65581 GMK65581:GMV65581 GWG65581:GWR65581 HGC65581:HGN65581 HPY65581:HQJ65581 HZU65581:IAF65581 IJQ65581:IKB65581 ITM65581:ITX65581 JDI65581:JDT65581 JNE65581:JNP65581 JXA65581:JXL65581 KGW65581:KHH65581 KQS65581:KRD65581 LAO65581:LAZ65581 LKK65581:LKV65581 LUG65581:LUR65581 MEC65581:MEN65581 MNY65581:MOJ65581 MXU65581:MYF65581 NHQ65581:NIB65581 NRM65581:NRX65581 OBI65581:OBT65581 OLE65581:OLP65581 OVA65581:OVL65581 PEW65581:PFH65581 POS65581:PPD65581 PYO65581:PYZ65581 QIK65581:QIV65581 QSG65581:QSR65581 RCC65581:RCN65581 RLY65581:RMJ65581 RVU65581:RWF65581 SFQ65581:SGB65581 SPM65581:SPX65581 SZI65581:SZT65581 TJE65581:TJP65581 TTA65581:TTL65581 UCW65581:UDH65581 UMS65581:UND65581 UWO65581:UWZ65581 VGK65581:VGV65581 VQG65581:VQR65581 WAC65581:WAN65581 WJY65581:WKJ65581 WTU65581:WUF65581 HI131117:HT131117 RE131117:RP131117 ABA131117:ABL131117 AKW131117:ALH131117 AUS131117:AVD131117 BEO131117:BEZ131117 BOK131117:BOV131117 BYG131117:BYR131117 CIC131117:CIN131117 CRY131117:CSJ131117 DBU131117:DCF131117 DLQ131117:DMB131117 DVM131117:DVX131117 EFI131117:EFT131117 EPE131117:EPP131117 EZA131117:EZL131117 FIW131117:FJH131117 FSS131117:FTD131117 GCO131117:GCZ131117 GMK131117:GMV131117 GWG131117:GWR131117 HGC131117:HGN131117 HPY131117:HQJ131117 HZU131117:IAF131117 IJQ131117:IKB131117 ITM131117:ITX131117 JDI131117:JDT131117 JNE131117:JNP131117 JXA131117:JXL131117 KGW131117:KHH131117 KQS131117:KRD131117 LAO131117:LAZ131117 LKK131117:LKV131117 LUG131117:LUR131117 MEC131117:MEN131117 MNY131117:MOJ131117 MXU131117:MYF131117 NHQ131117:NIB131117 NRM131117:NRX131117 OBI131117:OBT131117 OLE131117:OLP131117 OVA131117:OVL131117 PEW131117:PFH131117 POS131117:PPD131117 PYO131117:PYZ131117 QIK131117:QIV131117 QSG131117:QSR131117 RCC131117:RCN131117 RLY131117:RMJ131117 RVU131117:RWF131117 SFQ131117:SGB131117 SPM131117:SPX131117 SZI131117:SZT131117 TJE131117:TJP131117 TTA131117:TTL131117 UCW131117:UDH131117 UMS131117:UND131117 UWO131117:UWZ131117 VGK131117:VGV131117 VQG131117:VQR131117 WAC131117:WAN131117 WJY131117:WKJ131117 WTU131117:WUF131117 HI196653:HT196653 RE196653:RP196653 ABA196653:ABL196653 AKW196653:ALH196653 AUS196653:AVD196653 BEO196653:BEZ196653 BOK196653:BOV196653 BYG196653:BYR196653 CIC196653:CIN196653 CRY196653:CSJ196653 DBU196653:DCF196653 DLQ196653:DMB196653 DVM196653:DVX196653 EFI196653:EFT196653 EPE196653:EPP196653 EZA196653:EZL196653 FIW196653:FJH196653 FSS196653:FTD196653 GCO196653:GCZ196653 GMK196653:GMV196653 GWG196653:GWR196653 HGC196653:HGN196653 HPY196653:HQJ196653 HZU196653:IAF196653 IJQ196653:IKB196653 ITM196653:ITX196653 JDI196653:JDT196653 JNE196653:JNP196653 JXA196653:JXL196653 KGW196653:KHH196653 KQS196653:KRD196653 LAO196653:LAZ196653 LKK196653:LKV196653 LUG196653:LUR196653 MEC196653:MEN196653 MNY196653:MOJ196653 MXU196653:MYF196653 NHQ196653:NIB196653 NRM196653:NRX196653 OBI196653:OBT196653 OLE196653:OLP196653 OVA196653:OVL196653 PEW196653:PFH196653 POS196653:PPD196653 PYO196653:PYZ196653 QIK196653:QIV196653 QSG196653:QSR196653 RCC196653:RCN196653 RLY196653:RMJ196653 RVU196653:RWF196653 SFQ196653:SGB196653 SPM196653:SPX196653 SZI196653:SZT196653 TJE196653:TJP196653 TTA196653:TTL196653 UCW196653:UDH196653 UMS196653:UND196653 UWO196653:UWZ196653 VGK196653:VGV196653 VQG196653:VQR196653 WAC196653:WAN196653 WJY196653:WKJ196653 WTU196653:WUF196653 HI262189:HT262189 RE262189:RP262189 ABA262189:ABL262189 AKW262189:ALH262189 AUS262189:AVD262189 BEO262189:BEZ262189 BOK262189:BOV262189 BYG262189:BYR262189 CIC262189:CIN262189 CRY262189:CSJ262189 DBU262189:DCF262189 DLQ262189:DMB262189 DVM262189:DVX262189 EFI262189:EFT262189 EPE262189:EPP262189 EZA262189:EZL262189 FIW262189:FJH262189 FSS262189:FTD262189 GCO262189:GCZ262189 GMK262189:GMV262189 GWG262189:GWR262189 HGC262189:HGN262189 HPY262189:HQJ262189 HZU262189:IAF262189 IJQ262189:IKB262189 ITM262189:ITX262189 JDI262189:JDT262189 JNE262189:JNP262189 JXA262189:JXL262189 KGW262189:KHH262189 KQS262189:KRD262189 LAO262189:LAZ262189 LKK262189:LKV262189 LUG262189:LUR262189 MEC262189:MEN262189 MNY262189:MOJ262189 MXU262189:MYF262189 NHQ262189:NIB262189 NRM262189:NRX262189 OBI262189:OBT262189 OLE262189:OLP262189 OVA262189:OVL262189 PEW262189:PFH262189 POS262189:PPD262189 PYO262189:PYZ262189 QIK262189:QIV262189 QSG262189:QSR262189 RCC262189:RCN262189 RLY262189:RMJ262189 RVU262189:RWF262189 SFQ262189:SGB262189 SPM262189:SPX262189 SZI262189:SZT262189 TJE262189:TJP262189 TTA262189:TTL262189 UCW262189:UDH262189 UMS262189:UND262189 UWO262189:UWZ262189 VGK262189:VGV262189 VQG262189:VQR262189 WAC262189:WAN262189 WJY262189:WKJ262189 WTU262189:WUF262189 HI327725:HT327725 RE327725:RP327725 ABA327725:ABL327725 AKW327725:ALH327725 AUS327725:AVD327725 BEO327725:BEZ327725 BOK327725:BOV327725 BYG327725:BYR327725 CIC327725:CIN327725 CRY327725:CSJ327725 DBU327725:DCF327725 DLQ327725:DMB327725 DVM327725:DVX327725 EFI327725:EFT327725 EPE327725:EPP327725 EZA327725:EZL327725 FIW327725:FJH327725 FSS327725:FTD327725 GCO327725:GCZ327725 GMK327725:GMV327725 GWG327725:GWR327725 HGC327725:HGN327725 HPY327725:HQJ327725 HZU327725:IAF327725 IJQ327725:IKB327725 ITM327725:ITX327725 JDI327725:JDT327725 JNE327725:JNP327725 JXA327725:JXL327725 KGW327725:KHH327725 KQS327725:KRD327725 LAO327725:LAZ327725 LKK327725:LKV327725 LUG327725:LUR327725 MEC327725:MEN327725 MNY327725:MOJ327725 MXU327725:MYF327725 NHQ327725:NIB327725 NRM327725:NRX327725 OBI327725:OBT327725 OLE327725:OLP327725 OVA327725:OVL327725 PEW327725:PFH327725 POS327725:PPD327725 PYO327725:PYZ327725 QIK327725:QIV327725 QSG327725:QSR327725 RCC327725:RCN327725 RLY327725:RMJ327725 RVU327725:RWF327725 SFQ327725:SGB327725 SPM327725:SPX327725 SZI327725:SZT327725 TJE327725:TJP327725 TTA327725:TTL327725 UCW327725:UDH327725 UMS327725:UND327725 UWO327725:UWZ327725 VGK327725:VGV327725 VQG327725:VQR327725 WAC327725:WAN327725 WJY327725:WKJ327725 WTU327725:WUF327725 HI393261:HT393261 RE393261:RP393261 ABA393261:ABL393261 AKW393261:ALH393261 AUS393261:AVD393261 BEO393261:BEZ393261 BOK393261:BOV393261 BYG393261:BYR393261 CIC393261:CIN393261 CRY393261:CSJ393261 DBU393261:DCF393261 DLQ393261:DMB393261 DVM393261:DVX393261 EFI393261:EFT393261 EPE393261:EPP393261 EZA393261:EZL393261 FIW393261:FJH393261 FSS393261:FTD393261 GCO393261:GCZ393261 GMK393261:GMV393261 GWG393261:GWR393261 HGC393261:HGN393261 HPY393261:HQJ393261 HZU393261:IAF393261 IJQ393261:IKB393261 ITM393261:ITX393261 JDI393261:JDT393261 JNE393261:JNP393261 JXA393261:JXL393261 KGW393261:KHH393261 KQS393261:KRD393261 LAO393261:LAZ393261 LKK393261:LKV393261 LUG393261:LUR393261 MEC393261:MEN393261 MNY393261:MOJ393261 MXU393261:MYF393261 NHQ393261:NIB393261 NRM393261:NRX393261 OBI393261:OBT393261 OLE393261:OLP393261 OVA393261:OVL393261 PEW393261:PFH393261 POS393261:PPD393261 PYO393261:PYZ393261 QIK393261:QIV393261 QSG393261:QSR393261 RCC393261:RCN393261 RLY393261:RMJ393261 RVU393261:RWF393261 SFQ393261:SGB393261 SPM393261:SPX393261 SZI393261:SZT393261 TJE393261:TJP393261 TTA393261:TTL393261 UCW393261:UDH393261 UMS393261:UND393261 UWO393261:UWZ393261 VGK393261:VGV393261 VQG393261:VQR393261 WAC393261:WAN393261 WJY393261:WKJ393261 WTU393261:WUF393261 HI458797:HT458797 RE458797:RP458797 ABA458797:ABL458797 AKW458797:ALH458797 AUS458797:AVD458797 BEO458797:BEZ458797 BOK458797:BOV458797 BYG458797:BYR458797 CIC458797:CIN458797 CRY458797:CSJ458797 DBU458797:DCF458797 DLQ458797:DMB458797 DVM458797:DVX458797 EFI458797:EFT458797 EPE458797:EPP458797 EZA458797:EZL458797 FIW458797:FJH458797 FSS458797:FTD458797 GCO458797:GCZ458797 GMK458797:GMV458797 GWG458797:GWR458797 HGC458797:HGN458797 HPY458797:HQJ458797 HZU458797:IAF458797 IJQ458797:IKB458797 ITM458797:ITX458797 JDI458797:JDT458797 JNE458797:JNP458797 JXA458797:JXL458797 KGW458797:KHH458797 KQS458797:KRD458797 LAO458797:LAZ458797 LKK458797:LKV458797 LUG458797:LUR458797 MEC458797:MEN458797 MNY458797:MOJ458797 MXU458797:MYF458797 NHQ458797:NIB458797 NRM458797:NRX458797 OBI458797:OBT458797 OLE458797:OLP458797 OVA458797:OVL458797 PEW458797:PFH458797 POS458797:PPD458797 PYO458797:PYZ458797 QIK458797:QIV458797 QSG458797:QSR458797 RCC458797:RCN458797 RLY458797:RMJ458797 RVU458797:RWF458797 SFQ458797:SGB458797 SPM458797:SPX458797 SZI458797:SZT458797 TJE458797:TJP458797 TTA458797:TTL458797 UCW458797:UDH458797 UMS458797:UND458797 UWO458797:UWZ458797 VGK458797:VGV458797 VQG458797:VQR458797 WAC458797:WAN458797 WJY458797:WKJ458797 WTU458797:WUF458797 HI524333:HT524333 RE524333:RP524333 ABA524333:ABL524333 AKW524333:ALH524333 AUS524333:AVD524333 BEO524333:BEZ524333 BOK524333:BOV524333 BYG524333:BYR524333 CIC524333:CIN524333 CRY524333:CSJ524333 DBU524333:DCF524333 DLQ524333:DMB524333 DVM524333:DVX524333 EFI524333:EFT524333 EPE524333:EPP524333 EZA524333:EZL524333 FIW524333:FJH524333 FSS524333:FTD524333 GCO524333:GCZ524333 GMK524333:GMV524333 GWG524333:GWR524333 HGC524333:HGN524333 HPY524333:HQJ524333 HZU524333:IAF524333 IJQ524333:IKB524333 ITM524333:ITX524333 JDI524333:JDT524333 JNE524333:JNP524333 JXA524333:JXL524333 KGW524333:KHH524333 KQS524333:KRD524333 LAO524333:LAZ524333 LKK524333:LKV524333 LUG524333:LUR524333 MEC524333:MEN524333 MNY524333:MOJ524333 MXU524333:MYF524333 NHQ524333:NIB524333 NRM524333:NRX524333 OBI524333:OBT524333 OLE524333:OLP524333 OVA524333:OVL524333 PEW524333:PFH524333 POS524333:PPD524333 PYO524333:PYZ524333 QIK524333:QIV524333 QSG524333:QSR524333 RCC524333:RCN524333 RLY524333:RMJ524333 RVU524333:RWF524333 SFQ524333:SGB524333 SPM524333:SPX524333 SZI524333:SZT524333 TJE524333:TJP524333 TTA524333:TTL524333 UCW524333:UDH524333 UMS524333:UND524333 UWO524333:UWZ524333 VGK524333:VGV524333 VQG524333:VQR524333 WAC524333:WAN524333 WJY524333:WKJ524333 WTU524333:WUF524333 HI589869:HT589869 RE589869:RP589869 ABA589869:ABL589869 AKW589869:ALH589869 AUS589869:AVD589869 BEO589869:BEZ589869 BOK589869:BOV589869 BYG589869:BYR589869 CIC589869:CIN589869 CRY589869:CSJ589869 DBU589869:DCF589869 DLQ589869:DMB589869 DVM589869:DVX589869 EFI589869:EFT589869 EPE589869:EPP589869 EZA589869:EZL589869 FIW589869:FJH589869 FSS589869:FTD589869 GCO589869:GCZ589869 GMK589869:GMV589869 GWG589869:GWR589869 HGC589869:HGN589869 HPY589869:HQJ589869 HZU589869:IAF589869 IJQ589869:IKB589869 ITM589869:ITX589869 JDI589869:JDT589869 JNE589869:JNP589869 JXA589869:JXL589869 KGW589869:KHH589869 KQS589869:KRD589869 LAO589869:LAZ589869 LKK589869:LKV589869 LUG589869:LUR589869 MEC589869:MEN589869 MNY589869:MOJ589869 MXU589869:MYF589869 NHQ589869:NIB589869 NRM589869:NRX589869 OBI589869:OBT589869 OLE589869:OLP589869 OVA589869:OVL589869 PEW589869:PFH589869 POS589869:PPD589869 PYO589869:PYZ589869 QIK589869:QIV589869 QSG589869:QSR589869 RCC589869:RCN589869 RLY589869:RMJ589869 RVU589869:RWF589869 SFQ589869:SGB589869 SPM589869:SPX589869 SZI589869:SZT589869 TJE589869:TJP589869 TTA589869:TTL589869 UCW589869:UDH589869 UMS589869:UND589869 UWO589869:UWZ589869 VGK589869:VGV589869 VQG589869:VQR589869 WAC589869:WAN589869 WJY589869:WKJ589869 WTU589869:WUF589869 HI655405:HT655405 RE655405:RP655405 ABA655405:ABL655405 AKW655405:ALH655405 AUS655405:AVD655405 BEO655405:BEZ655405 BOK655405:BOV655405 BYG655405:BYR655405 CIC655405:CIN655405 CRY655405:CSJ655405 DBU655405:DCF655405 DLQ655405:DMB655405 DVM655405:DVX655405 EFI655405:EFT655405 EPE655405:EPP655405 EZA655405:EZL655405 FIW655405:FJH655405 FSS655405:FTD655405 GCO655405:GCZ655405 GMK655405:GMV655405 GWG655405:GWR655405 HGC655405:HGN655405 HPY655405:HQJ655405 HZU655405:IAF655405 IJQ655405:IKB655405 ITM655405:ITX655405 JDI655405:JDT655405 JNE655405:JNP655405 JXA655405:JXL655405 KGW655405:KHH655405 KQS655405:KRD655405 LAO655405:LAZ655405 LKK655405:LKV655405 LUG655405:LUR655405 MEC655405:MEN655405 MNY655405:MOJ655405 MXU655405:MYF655405 NHQ655405:NIB655405 NRM655405:NRX655405 OBI655405:OBT655405 OLE655405:OLP655405 OVA655405:OVL655405 PEW655405:PFH655405 POS655405:PPD655405 PYO655405:PYZ655405 QIK655405:QIV655405 QSG655405:QSR655405 RCC655405:RCN655405 RLY655405:RMJ655405 RVU655405:RWF655405 SFQ655405:SGB655405 SPM655405:SPX655405 SZI655405:SZT655405 TJE655405:TJP655405 TTA655405:TTL655405 UCW655405:UDH655405 UMS655405:UND655405 UWO655405:UWZ655405 VGK655405:VGV655405 VQG655405:VQR655405 WAC655405:WAN655405 WJY655405:WKJ655405 WTU655405:WUF655405 HI720941:HT720941 RE720941:RP720941 ABA720941:ABL720941 AKW720941:ALH720941 AUS720941:AVD720941 BEO720941:BEZ720941 BOK720941:BOV720941 BYG720941:BYR720941 CIC720941:CIN720941 CRY720941:CSJ720941 DBU720941:DCF720941 DLQ720941:DMB720941 DVM720941:DVX720941 EFI720941:EFT720941 EPE720941:EPP720941 EZA720941:EZL720941 FIW720941:FJH720941 FSS720941:FTD720941 GCO720941:GCZ720941 GMK720941:GMV720941 GWG720941:GWR720941 HGC720941:HGN720941 HPY720941:HQJ720941 HZU720941:IAF720941 IJQ720941:IKB720941 ITM720941:ITX720941 JDI720941:JDT720941 JNE720941:JNP720941 JXA720941:JXL720941 KGW720941:KHH720941 KQS720941:KRD720941 LAO720941:LAZ720941 LKK720941:LKV720941 LUG720941:LUR720941 MEC720941:MEN720941 MNY720941:MOJ720941 MXU720941:MYF720941 NHQ720941:NIB720941 NRM720941:NRX720941 OBI720941:OBT720941 OLE720941:OLP720941 OVA720941:OVL720941 PEW720941:PFH720941 POS720941:PPD720941 PYO720941:PYZ720941 QIK720941:QIV720941 QSG720941:QSR720941 RCC720941:RCN720941 RLY720941:RMJ720941 RVU720941:RWF720941 SFQ720941:SGB720941 SPM720941:SPX720941 SZI720941:SZT720941 TJE720941:TJP720941 TTA720941:TTL720941 UCW720941:UDH720941 UMS720941:UND720941 UWO720941:UWZ720941 VGK720941:VGV720941 VQG720941:VQR720941 WAC720941:WAN720941 WJY720941:WKJ720941 WTU720941:WUF720941 HI786477:HT786477 RE786477:RP786477 ABA786477:ABL786477 AKW786477:ALH786477 AUS786477:AVD786477 BEO786477:BEZ786477 BOK786477:BOV786477 BYG786477:BYR786477 CIC786477:CIN786477 CRY786477:CSJ786477 DBU786477:DCF786477 DLQ786477:DMB786477 DVM786477:DVX786477 EFI786477:EFT786477 EPE786477:EPP786477 EZA786477:EZL786477 FIW786477:FJH786477 FSS786477:FTD786477 GCO786477:GCZ786477 GMK786477:GMV786477 GWG786477:GWR786477 HGC786477:HGN786477 HPY786477:HQJ786477 HZU786477:IAF786477 IJQ786477:IKB786477 ITM786477:ITX786477 JDI786477:JDT786477 JNE786477:JNP786477 JXA786477:JXL786477 KGW786477:KHH786477 KQS786477:KRD786477 LAO786477:LAZ786477 LKK786477:LKV786477 LUG786477:LUR786477 MEC786477:MEN786477 MNY786477:MOJ786477 MXU786477:MYF786477 NHQ786477:NIB786477 NRM786477:NRX786477 OBI786477:OBT786477 OLE786477:OLP786477 OVA786477:OVL786477 PEW786477:PFH786477 POS786477:PPD786477 PYO786477:PYZ786477 QIK786477:QIV786477 QSG786477:QSR786477 RCC786477:RCN786477 RLY786477:RMJ786477 RVU786477:RWF786477 SFQ786477:SGB786477 SPM786477:SPX786477 SZI786477:SZT786477 TJE786477:TJP786477 TTA786477:TTL786477 UCW786477:UDH786477 UMS786477:UND786477 UWO786477:UWZ786477 VGK786477:VGV786477 VQG786477:VQR786477 WAC786477:WAN786477 WJY786477:WKJ786477 WTU786477:WUF786477 HI852013:HT852013 RE852013:RP852013 ABA852013:ABL852013 AKW852013:ALH852013 AUS852013:AVD852013 BEO852013:BEZ852013 BOK852013:BOV852013 BYG852013:BYR852013 CIC852013:CIN852013 CRY852013:CSJ852013 DBU852013:DCF852013 DLQ852013:DMB852013 DVM852013:DVX852013 EFI852013:EFT852013 EPE852013:EPP852013 EZA852013:EZL852013 FIW852013:FJH852013 FSS852013:FTD852013 GCO852013:GCZ852013 GMK852013:GMV852013 GWG852013:GWR852013 HGC852013:HGN852013 HPY852013:HQJ852013 HZU852013:IAF852013 IJQ852013:IKB852013 ITM852013:ITX852013 JDI852013:JDT852013 JNE852013:JNP852013 JXA852013:JXL852013 KGW852013:KHH852013 KQS852013:KRD852013 LAO852013:LAZ852013 LKK852013:LKV852013 LUG852013:LUR852013 MEC852013:MEN852013 MNY852013:MOJ852013 MXU852013:MYF852013 NHQ852013:NIB852013 NRM852013:NRX852013 OBI852013:OBT852013 OLE852013:OLP852013 OVA852013:OVL852013 PEW852013:PFH852013 POS852013:PPD852013 PYO852013:PYZ852013 QIK852013:QIV852013 QSG852013:QSR852013 RCC852013:RCN852013 RLY852013:RMJ852013 RVU852013:RWF852013 SFQ852013:SGB852013 SPM852013:SPX852013 SZI852013:SZT852013 TJE852013:TJP852013 TTA852013:TTL852013 UCW852013:UDH852013 UMS852013:UND852013 UWO852013:UWZ852013 VGK852013:VGV852013 VQG852013:VQR852013 WAC852013:WAN852013 WJY852013:WKJ852013 WTU852013:WUF852013 HI917549:HT917549 RE917549:RP917549 ABA917549:ABL917549 AKW917549:ALH917549 AUS917549:AVD917549 BEO917549:BEZ917549 BOK917549:BOV917549 BYG917549:BYR917549 CIC917549:CIN917549 CRY917549:CSJ917549 DBU917549:DCF917549 DLQ917549:DMB917549 DVM917549:DVX917549 EFI917549:EFT917549 EPE917549:EPP917549 EZA917549:EZL917549 FIW917549:FJH917549 FSS917549:FTD917549 GCO917549:GCZ917549 GMK917549:GMV917549 GWG917549:GWR917549 HGC917549:HGN917549 HPY917549:HQJ917549 HZU917549:IAF917549 IJQ917549:IKB917549 ITM917549:ITX917549 JDI917549:JDT917549 JNE917549:JNP917549 JXA917549:JXL917549 KGW917549:KHH917549 KQS917549:KRD917549 LAO917549:LAZ917549 LKK917549:LKV917549 LUG917549:LUR917549 MEC917549:MEN917549 MNY917549:MOJ917549 MXU917549:MYF917549 NHQ917549:NIB917549 NRM917549:NRX917549 OBI917549:OBT917549 OLE917549:OLP917549 OVA917549:OVL917549 PEW917549:PFH917549 POS917549:PPD917549 PYO917549:PYZ917549 QIK917549:QIV917549 QSG917549:QSR917549 RCC917549:RCN917549 RLY917549:RMJ917549 RVU917549:RWF917549 SFQ917549:SGB917549 SPM917549:SPX917549 SZI917549:SZT917549 TJE917549:TJP917549 TTA917549:TTL917549 UCW917549:UDH917549 UMS917549:UND917549 UWO917549:UWZ917549 VGK917549:VGV917549 VQG917549:VQR917549 WAC917549:WAN917549 WJY917549:WKJ917549 WTU917549:WUF917549 HI983085:HT983085 RE983085:RP983085 ABA983085:ABL983085 AKW983085:ALH983085 AUS983085:AVD983085 BEO983085:BEZ983085 BOK983085:BOV983085 BYG983085:BYR983085 CIC983085:CIN983085 CRY983085:CSJ983085 DBU983085:DCF983085 DLQ983085:DMB983085 DVM983085:DVX983085 EFI983085:EFT983085 EPE983085:EPP983085 EZA983085:EZL983085 FIW983085:FJH983085 FSS983085:FTD983085 GCO983085:GCZ983085 GMK983085:GMV983085 GWG983085:GWR983085 HGC983085:HGN983085 HPY983085:HQJ983085 HZU983085:IAF983085 IJQ983085:IKB983085 ITM983085:ITX983085 JDI983085:JDT983085 JNE983085:JNP983085 JXA983085:JXL983085 KGW983085:KHH983085 KQS983085:KRD983085 LAO983085:LAZ983085 LKK983085:LKV983085 LUG983085:LUR983085 MEC983085:MEN983085 MNY983085:MOJ983085 MXU983085:MYF983085 NHQ983085:NIB983085 NRM983085:NRX983085 OBI983085:OBT983085 OLE983085:OLP983085 OVA983085:OVL983085 PEW983085:PFH983085 POS983085:PPD983085 PYO983085:PYZ983085 QIK983085:QIV983085 QSG983085:QSR983085 RCC983085:RCN983085 RLY983085:RMJ983085 RVU983085:RWF983085 SFQ983085:SGB983085 SPM983085:SPX983085 SZI983085:SZT983085 TJE983085:TJP983085 TTA983085:TTL983085 UCW983085:UDH983085 UMS983085:UND983085 UWO983085:UWZ983085 VGK983085:VGV983085 VQG983085:VQR983085 WAC983085:WAN983085 WJY983085:WKJ983085 WTU983085:WUF983085 IV65581:JG65581 SR65581:TC65581 ACN65581:ACY65581 AMJ65581:AMU65581 AWF65581:AWQ65581 BGB65581:BGM65581 BPX65581:BQI65581 BZT65581:CAE65581 CJP65581:CKA65581 CTL65581:CTW65581 DDH65581:DDS65581 DND65581:DNO65581 DWZ65581:DXK65581 EGV65581:EHG65581 EQR65581:ERC65581 FAN65581:FAY65581 FKJ65581:FKU65581 FUF65581:FUQ65581 GEB65581:GEM65581 GNX65581:GOI65581 GXT65581:GYE65581 HHP65581:HIA65581 HRL65581:HRW65581 IBH65581:IBS65581 ILD65581:ILO65581 IUZ65581:IVK65581 JEV65581:JFG65581 JOR65581:JPC65581 JYN65581:JYY65581 KIJ65581:KIU65581 KSF65581:KSQ65581 LCB65581:LCM65581 LLX65581:LMI65581 LVT65581:LWE65581 MFP65581:MGA65581 MPL65581:MPW65581 MZH65581:MZS65581 NJD65581:NJO65581 NSZ65581:NTK65581 OCV65581:ODG65581 OMR65581:ONC65581 OWN65581:OWY65581 PGJ65581:PGU65581 PQF65581:PQQ65581 QAB65581:QAM65581 QJX65581:QKI65581 QTT65581:QUE65581 RDP65581:REA65581 RNL65581:RNW65581 RXH65581:RXS65581 SHD65581:SHO65581 SQZ65581:SRK65581 TAV65581:TBG65581 TKR65581:TLC65581 TUN65581:TUY65581 UEJ65581:UEU65581 UOF65581:UOQ65581 UYB65581:UYM65581 VHX65581:VII65581 VRT65581:VSE65581 WBP65581:WCA65581 WLL65581:WLW65581 WVH65581:WVS65581 IV131117:JG131117 SR131117:TC131117 ACN131117:ACY131117 AMJ131117:AMU131117 AWF131117:AWQ131117 BGB131117:BGM131117 BPX131117:BQI131117 BZT131117:CAE131117 CJP131117:CKA131117 CTL131117:CTW131117 DDH131117:DDS131117 DND131117:DNO131117 DWZ131117:DXK131117 EGV131117:EHG131117 EQR131117:ERC131117 FAN131117:FAY131117 FKJ131117:FKU131117 FUF131117:FUQ131117 GEB131117:GEM131117 GNX131117:GOI131117 GXT131117:GYE131117 HHP131117:HIA131117 HRL131117:HRW131117 IBH131117:IBS131117 ILD131117:ILO131117 IUZ131117:IVK131117 JEV131117:JFG131117 JOR131117:JPC131117 JYN131117:JYY131117 KIJ131117:KIU131117 KSF131117:KSQ131117 LCB131117:LCM131117 LLX131117:LMI131117 LVT131117:LWE131117 MFP131117:MGA131117 MPL131117:MPW131117 MZH131117:MZS131117 NJD131117:NJO131117 NSZ131117:NTK131117 OCV131117:ODG131117 OMR131117:ONC131117 OWN131117:OWY131117 PGJ131117:PGU131117 PQF131117:PQQ131117 QAB131117:QAM131117 QJX131117:QKI131117 QTT131117:QUE131117 RDP131117:REA131117 RNL131117:RNW131117 RXH131117:RXS131117 SHD131117:SHO131117 SQZ131117:SRK131117 TAV131117:TBG131117 TKR131117:TLC131117 TUN131117:TUY131117 UEJ131117:UEU131117 UOF131117:UOQ131117 UYB131117:UYM131117 VHX131117:VII131117 VRT131117:VSE131117 WBP131117:WCA131117 WLL131117:WLW131117 WVH131117:WVS131117 IV196653:JG196653 SR196653:TC196653 ACN196653:ACY196653 AMJ196653:AMU196653 AWF196653:AWQ196653 BGB196653:BGM196653 BPX196653:BQI196653 BZT196653:CAE196653 CJP196653:CKA196653 CTL196653:CTW196653 DDH196653:DDS196653 DND196653:DNO196653 DWZ196653:DXK196653 EGV196653:EHG196653 EQR196653:ERC196653 FAN196653:FAY196653 FKJ196653:FKU196653 FUF196653:FUQ196653 GEB196653:GEM196653 GNX196653:GOI196653 GXT196653:GYE196653 HHP196653:HIA196653 HRL196653:HRW196653 IBH196653:IBS196653 ILD196653:ILO196653 IUZ196653:IVK196653 JEV196653:JFG196653 JOR196653:JPC196653 JYN196653:JYY196653 KIJ196653:KIU196653 KSF196653:KSQ196653 LCB196653:LCM196653 LLX196653:LMI196653 LVT196653:LWE196653 MFP196653:MGA196653 MPL196653:MPW196653 MZH196653:MZS196653 NJD196653:NJO196653 NSZ196653:NTK196653 OCV196653:ODG196653 OMR196653:ONC196653 OWN196653:OWY196653 PGJ196653:PGU196653 PQF196653:PQQ196653 QAB196653:QAM196653 QJX196653:QKI196653 QTT196653:QUE196653 RDP196653:REA196653 RNL196653:RNW196653 RXH196653:RXS196653 SHD196653:SHO196653 SQZ196653:SRK196653 TAV196653:TBG196653 TKR196653:TLC196653 TUN196653:TUY196653 UEJ196653:UEU196653 UOF196653:UOQ196653 UYB196653:UYM196653 VHX196653:VII196653 VRT196653:VSE196653 WBP196653:WCA196653 WLL196653:WLW196653 WVH196653:WVS196653 IV262189:JG262189 SR262189:TC262189 ACN262189:ACY262189 AMJ262189:AMU262189 AWF262189:AWQ262189 BGB262189:BGM262189 BPX262189:BQI262189 BZT262189:CAE262189 CJP262189:CKA262189 CTL262189:CTW262189 DDH262189:DDS262189 DND262189:DNO262189 DWZ262189:DXK262189 EGV262189:EHG262189 EQR262189:ERC262189 FAN262189:FAY262189 FKJ262189:FKU262189 FUF262189:FUQ262189 GEB262189:GEM262189 GNX262189:GOI262189 GXT262189:GYE262189 HHP262189:HIA262189 HRL262189:HRW262189 IBH262189:IBS262189 ILD262189:ILO262189 IUZ262189:IVK262189 JEV262189:JFG262189 JOR262189:JPC262189 JYN262189:JYY262189 KIJ262189:KIU262189 KSF262189:KSQ262189 LCB262189:LCM262189 LLX262189:LMI262189 LVT262189:LWE262189 MFP262189:MGA262189 MPL262189:MPW262189 MZH262189:MZS262189 NJD262189:NJO262189 NSZ262189:NTK262189 OCV262189:ODG262189 OMR262189:ONC262189 OWN262189:OWY262189 PGJ262189:PGU262189 PQF262189:PQQ262189 QAB262189:QAM262189 QJX262189:QKI262189 QTT262189:QUE262189 RDP262189:REA262189 RNL262189:RNW262189 RXH262189:RXS262189 SHD262189:SHO262189 SQZ262189:SRK262189 TAV262189:TBG262189 TKR262189:TLC262189 TUN262189:TUY262189 UEJ262189:UEU262189 UOF262189:UOQ262189 UYB262189:UYM262189 VHX262189:VII262189 VRT262189:VSE262189 WBP262189:WCA262189 WLL262189:WLW262189 WVH262189:WVS262189 IV327725:JG327725 SR327725:TC327725 ACN327725:ACY327725 AMJ327725:AMU327725 AWF327725:AWQ327725 BGB327725:BGM327725 BPX327725:BQI327725 BZT327725:CAE327725 CJP327725:CKA327725 CTL327725:CTW327725 DDH327725:DDS327725 DND327725:DNO327725 DWZ327725:DXK327725 EGV327725:EHG327725 EQR327725:ERC327725 FAN327725:FAY327725 FKJ327725:FKU327725 FUF327725:FUQ327725 GEB327725:GEM327725 GNX327725:GOI327725 GXT327725:GYE327725 HHP327725:HIA327725 HRL327725:HRW327725 IBH327725:IBS327725 ILD327725:ILO327725 IUZ327725:IVK327725 JEV327725:JFG327725 JOR327725:JPC327725 JYN327725:JYY327725 KIJ327725:KIU327725 KSF327725:KSQ327725 LCB327725:LCM327725 LLX327725:LMI327725 LVT327725:LWE327725 MFP327725:MGA327725 MPL327725:MPW327725 MZH327725:MZS327725 NJD327725:NJO327725 NSZ327725:NTK327725 OCV327725:ODG327725 OMR327725:ONC327725 OWN327725:OWY327725 PGJ327725:PGU327725 PQF327725:PQQ327725 QAB327725:QAM327725 QJX327725:QKI327725 QTT327725:QUE327725 RDP327725:REA327725 RNL327725:RNW327725 RXH327725:RXS327725 SHD327725:SHO327725 SQZ327725:SRK327725 TAV327725:TBG327725 TKR327725:TLC327725 TUN327725:TUY327725 UEJ327725:UEU327725 UOF327725:UOQ327725 UYB327725:UYM327725 VHX327725:VII327725 VRT327725:VSE327725 WBP327725:WCA327725 WLL327725:WLW327725 WVH327725:WVS327725 IV393261:JG393261 SR393261:TC393261 ACN393261:ACY393261 AMJ393261:AMU393261 AWF393261:AWQ393261 BGB393261:BGM393261 BPX393261:BQI393261 BZT393261:CAE393261 CJP393261:CKA393261 CTL393261:CTW393261 DDH393261:DDS393261 DND393261:DNO393261 DWZ393261:DXK393261 EGV393261:EHG393261 EQR393261:ERC393261 FAN393261:FAY393261 FKJ393261:FKU393261 FUF393261:FUQ393261 GEB393261:GEM393261 GNX393261:GOI393261 GXT393261:GYE393261 HHP393261:HIA393261 HRL393261:HRW393261 IBH393261:IBS393261 ILD393261:ILO393261 IUZ393261:IVK393261 JEV393261:JFG393261 JOR393261:JPC393261 JYN393261:JYY393261 KIJ393261:KIU393261 KSF393261:KSQ393261 LCB393261:LCM393261 LLX393261:LMI393261 LVT393261:LWE393261 MFP393261:MGA393261 MPL393261:MPW393261 MZH393261:MZS393261 NJD393261:NJO393261 NSZ393261:NTK393261 OCV393261:ODG393261 OMR393261:ONC393261 OWN393261:OWY393261 PGJ393261:PGU393261 PQF393261:PQQ393261 QAB393261:QAM393261 QJX393261:QKI393261 QTT393261:QUE393261 RDP393261:REA393261 RNL393261:RNW393261 RXH393261:RXS393261 SHD393261:SHO393261 SQZ393261:SRK393261 TAV393261:TBG393261 TKR393261:TLC393261 TUN393261:TUY393261 UEJ393261:UEU393261 UOF393261:UOQ393261 UYB393261:UYM393261 VHX393261:VII393261 VRT393261:VSE393261 WBP393261:WCA393261 WLL393261:WLW393261 WVH393261:WVS393261 IV458797:JG458797 SR458797:TC458797 ACN458797:ACY458797 AMJ458797:AMU458797 AWF458797:AWQ458797 BGB458797:BGM458797 BPX458797:BQI458797 BZT458797:CAE458797 CJP458797:CKA458797 CTL458797:CTW458797 DDH458797:DDS458797 DND458797:DNO458797 DWZ458797:DXK458797 EGV458797:EHG458797 EQR458797:ERC458797 FAN458797:FAY458797 FKJ458797:FKU458797 FUF458797:FUQ458797 GEB458797:GEM458797 GNX458797:GOI458797 GXT458797:GYE458797 HHP458797:HIA458797 HRL458797:HRW458797 IBH458797:IBS458797 ILD458797:ILO458797 IUZ458797:IVK458797 JEV458797:JFG458797 JOR458797:JPC458797 JYN458797:JYY458797 KIJ458797:KIU458797 KSF458797:KSQ458797 LCB458797:LCM458797 LLX458797:LMI458797 LVT458797:LWE458797 MFP458797:MGA458797 MPL458797:MPW458797 MZH458797:MZS458797 NJD458797:NJO458797 NSZ458797:NTK458797 OCV458797:ODG458797 OMR458797:ONC458797 OWN458797:OWY458797 PGJ458797:PGU458797 PQF458797:PQQ458797 QAB458797:QAM458797 QJX458797:QKI458797 QTT458797:QUE458797 RDP458797:REA458797 RNL458797:RNW458797 RXH458797:RXS458797 SHD458797:SHO458797 SQZ458797:SRK458797 TAV458797:TBG458797 TKR458797:TLC458797 TUN458797:TUY458797 UEJ458797:UEU458797 UOF458797:UOQ458797 UYB458797:UYM458797 VHX458797:VII458797 VRT458797:VSE458797 WBP458797:WCA458797 WLL458797:WLW458797 WVH458797:WVS458797 IV524333:JG524333 SR524333:TC524333 ACN524333:ACY524333 AMJ524333:AMU524333 AWF524333:AWQ524333 BGB524333:BGM524333 BPX524333:BQI524333 BZT524333:CAE524333 CJP524333:CKA524333 CTL524333:CTW524333 DDH524333:DDS524333 DND524333:DNO524333 DWZ524333:DXK524333 EGV524333:EHG524333 EQR524333:ERC524333 FAN524333:FAY524333 FKJ524333:FKU524333 FUF524333:FUQ524333 GEB524333:GEM524333 GNX524333:GOI524333 GXT524333:GYE524333 HHP524333:HIA524333 HRL524333:HRW524333 IBH524333:IBS524333 ILD524333:ILO524333 IUZ524333:IVK524333 JEV524333:JFG524333 JOR524333:JPC524333 JYN524333:JYY524333 KIJ524333:KIU524333 KSF524333:KSQ524333 LCB524333:LCM524333 LLX524333:LMI524333 LVT524333:LWE524333 MFP524333:MGA524333 MPL524333:MPW524333 MZH524333:MZS524333 NJD524333:NJO524333 NSZ524333:NTK524333 OCV524333:ODG524333 OMR524333:ONC524333 OWN524333:OWY524333 PGJ524333:PGU524333 PQF524333:PQQ524333 QAB524333:QAM524333 QJX524333:QKI524333 QTT524333:QUE524333 RDP524333:REA524333 RNL524333:RNW524333 RXH524333:RXS524333 SHD524333:SHO524333 SQZ524333:SRK524333 TAV524333:TBG524333 TKR524333:TLC524333 TUN524333:TUY524333 UEJ524333:UEU524333 UOF524333:UOQ524333 UYB524333:UYM524333 VHX524333:VII524333 VRT524333:VSE524333 WBP524333:WCA524333 WLL524333:WLW524333 WVH524333:WVS524333 IV589869:JG589869 SR589869:TC589869 ACN589869:ACY589869 AMJ589869:AMU589869 AWF589869:AWQ589869 BGB589869:BGM589869 BPX589869:BQI589869 BZT589869:CAE589869 CJP589869:CKA589869 CTL589869:CTW589869 DDH589869:DDS589869 DND589869:DNO589869 DWZ589869:DXK589869 EGV589869:EHG589869 EQR589869:ERC589869 FAN589869:FAY589869 FKJ589869:FKU589869 FUF589869:FUQ589869 GEB589869:GEM589869 GNX589869:GOI589869 GXT589869:GYE589869 HHP589869:HIA589869 HRL589869:HRW589869 IBH589869:IBS589869 ILD589869:ILO589869 IUZ589869:IVK589869 JEV589869:JFG589869 JOR589869:JPC589869 JYN589869:JYY589869 KIJ589869:KIU589869 KSF589869:KSQ589869 LCB589869:LCM589869 LLX589869:LMI589869 LVT589869:LWE589869 MFP589869:MGA589869 MPL589869:MPW589869 MZH589869:MZS589869 NJD589869:NJO589869 NSZ589869:NTK589869 OCV589869:ODG589869 OMR589869:ONC589869 OWN589869:OWY589869 PGJ589869:PGU589869 PQF589869:PQQ589869 QAB589869:QAM589869 QJX589869:QKI589869 QTT589869:QUE589869 RDP589869:REA589869 RNL589869:RNW589869 RXH589869:RXS589869 SHD589869:SHO589869 SQZ589869:SRK589869 TAV589869:TBG589869 TKR589869:TLC589869 TUN589869:TUY589869 UEJ589869:UEU589869 UOF589869:UOQ589869 UYB589869:UYM589869 VHX589869:VII589869 VRT589869:VSE589869 WBP589869:WCA589869 WLL589869:WLW589869 WVH589869:WVS589869 IV655405:JG655405 SR655405:TC655405 ACN655405:ACY655405 AMJ655405:AMU655405 AWF655405:AWQ655405 BGB655405:BGM655405 BPX655405:BQI655405 BZT655405:CAE655405 CJP655405:CKA655405 CTL655405:CTW655405 DDH655405:DDS655405 DND655405:DNO655405 DWZ655405:DXK655405 EGV655405:EHG655405 EQR655405:ERC655405 FAN655405:FAY655405 FKJ655405:FKU655405 FUF655405:FUQ655405 GEB655405:GEM655405 GNX655405:GOI655405 GXT655405:GYE655405 HHP655405:HIA655405 HRL655405:HRW655405 IBH655405:IBS655405 ILD655405:ILO655405 IUZ655405:IVK655405 JEV655405:JFG655405 JOR655405:JPC655405 JYN655405:JYY655405 KIJ655405:KIU655405 KSF655405:KSQ655405 LCB655405:LCM655405 LLX655405:LMI655405 LVT655405:LWE655405 MFP655405:MGA655405 MPL655405:MPW655405 MZH655405:MZS655405 NJD655405:NJO655405 NSZ655405:NTK655405 OCV655405:ODG655405 OMR655405:ONC655405 OWN655405:OWY655405 PGJ655405:PGU655405 PQF655405:PQQ655405 QAB655405:QAM655405 QJX655405:QKI655405 QTT655405:QUE655405 RDP655405:REA655405 RNL655405:RNW655405 RXH655405:RXS655405 SHD655405:SHO655405 SQZ655405:SRK655405 TAV655405:TBG655405 TKR655405:TLC655405 TUN655405:TUY655405 UEJ655405:UEU655405 UOF655405:UOQ655405 UYB655405:UYM655405 VHX655405:VII655405 VRT655405:VSE655405 WBP655405:WCA655405 WLL655405:WLW655405 WVH655405:WVS655405 IV720941:JG720941 SR720941:TC720941 ACN720941:ACY720941 AMJ720941:AMU720941 AWF720941:AWQ720941 BGB720941:BGM720941 BPX720941:BQI720941 BZT720941:CAE720941 CJP720941:CKA720941 CTL720941:CTW720941 DDH720941:DDS720941 DND720941:DNO720941 DWZ720941:DXK720941 EGV720941:EHG720941 EQR720941:ERC720941 FAN720941:FAY720941 FKJ720941:FKU720941 FUF720941:FUQ720941 GEB720941:GEM720941 GNX720941:GOI720941 GXT720941:GYE720941 HHP720941:HIA720941 HRL720941:HRW720941 IBH720941:IBS720941 ILD720941:ILO720941 IUZ720941:IVK720941 JEV720941:JFG720941 JOR720941:JPC720941 JYN720941:JYY720941 KIJ720941:KIU720941 KSF720941:KSQ720941 LCB720941:LCM720941 LLX720941:LMI720941 LVT720941:LWE720941 MFP720941:MGA720941 MPL720941:MPW720941 MZH720941:MZS720941 NJD720941:NJO720941 NSZ720941:NTK720941 OCV720941:ODG720941 OMR720941:ONC720941 OWN720941:OWY720941 PGJ720941:PGU720941 PQF720941:PQQ720941 QAB720941:QAM720941 QJX720941:QKI720941 QTT720941:QUE720941 RDP720941:REA720941 RNL720941:RNW720941 RXH720941:RXS720941 SHD720941:SHO720941 SQZ720941:SRK720941 TAV720941:TBG720941 TKR720941:TLC720941 TUN720941:TUY720941 UEJ720941:UEU720941 UOF720941:UOQ720941 UYB720941:UYM720941 VHX720941:VII720941 VRT720941:VSE720941 WBP720941:WCA720941 WLL720941:WLW720941 WVH720941:WVS720941 IV786477:JG786477 SR786477:TC786477 ACN786477:ACY786477 AMJ786477:AMU786477 AWF786477:AWQ786477 BGB786477:BGM786477 BPX786477:BQI786477 BZT786477:CAE786477 CJP786477:CKA786477 CTL786477:CTW786477 DDH786477:DDS786477 DND786477:DNO786477 DWZ786477:DXK786477 EGV786477:EHG786477 EQR786477:ERC786477 FAN786477:FAY786477 FKJ786477:FKU786477 FUF786477:FUQ786477 GEB786477:GEM786477 GNX786477:GOI786477 GXT786477:GYE786477 HHP786477:HIA786477 HRL786477:HRW786477 IBH786477:IBS786477 ILD786477:ILO786477 IUZ786477:IVK786477 JEV786477:JFG786477 JOR786477:JPC786477 JYN786477:JYY786477 KIJ786477:KIU786477 KSF786477:KSQ786477 LCB786477:LCM786477 LLX786477:LMI786477 LVT786477:LWE786477 MFP786477:MGA786477 MPL786477:MPW786477 MZH786477:MZS786477 NJD786477:NJO786477 NSZ786477:NTK786477 OCV786477:ODG786477 OMR786477:ONC786477 OWN786477:OWY786477 PGJ786477:PGU786477 PQF786477:PQQ786477 QAB786477:QAM786477 QJX786477:QKI786477 QTT786477:QUE786477 RDP786477:REA786477 RNL786477:RNW786477 RXH786477:RXS786477 SHD786477:SHO786477 SQZ786477:SRK786477 TAV786477:TBG786477 TKR786477:TLC786477 TUN786477:TUY786477 UEJ786477:UEU786477 UOF786477:UOQ786477 UYB786477:UYM786477 VHX786477:VII786477 VRT786477:VSE786477 WBP786477:WCA786477 WLL786477:WLW786477 WVH786477:WVS786477 IV852013:JG852013 SR852013:TC852013 ACN852013:ACY852013 AMJ852013:AMU852013 AWF852013:AWQ852013 BGB852013:BGM852013 BPX852013:BQI852013 BZT852013:CAE852013 CJP852013:CKA852013 CTL852013:CTW852013 DDH852013:DDS852013 DND852013:DNO852013 DWZ852013:DXK852013 EGV852013:EHG852013 EQR852013:ERC852013 FAN852013:FAY852013 FKJ852013:FKU852013 FUF852013:FUQ852013 GEB852013:GEM852013 GNX852013:GOI852013 GXT852013:GYE852013 HHP852013:HIA852013 HRL852013:HRW852013 IBH852013:IBS852013 ILD852013:ILO852013 IUZ852013:IVK852013 JEV852013:JFG852013 JOR852013:JPC852013 JYN852013:JYY852013 KIJ852013:KIU852013 KSF852013:KSQ852013 LCB852013:LCM852013 LLX852013:LMI852013 LVT852013:LWE852013 MFP852013:MGA852013 MPL852013:MPW852013 MZH852013:MZS852013 NJD852013:NJO852013 NSZ852013:NTK852013 OCV852013:ODG852013 OMR852013:ONC852013 OWN852013:OWY852013 PGJ852013:PGU852013 PQF852013:PQQ852013 QAB852013:QAM852013 QJX852013:QKI852013 QTT852013:QUE852013 RDP852013:REA852013 RNL852013:RNW852013 RXH852013:RXS852013 SHD852013:SHO852013 SQZ852013:SRK852013 TAV852013:TBG852013 TKR852013:TLC852013 TUN852013:TUY852013 UEJ852013:UEU852013 UOF852013:UOQ852013 UYB852013:UYM852013 VHX852013:VII852013 VRT852013:VSE852013 WBP852013:WCA852013 WLL852013:WLW852013 WVH852013:WVS852013 IV917549:JG917549 SR917549:TC917549 ACN917549:ACY917549 AMJ917549:AMU917549 AWF917549:AWQ917549 BGB917549:BGM917549 BPX917549:BQI917549 BZT917549:CAE917549 CJP917549:CKA917549 CTL917549:CTW917549 DDH917549:DDS917549 DND917549:DNO917549 DWZ917549:DXK917549 EGV917549:EHG917549 EQR917549:ERC917549 FAN917549:FAY917549 FKJ917549:FKU917549 FUF917549:FUQ917549 GEB917549:GEM917549 GNX917549:GOI917549 GXT917549:GYE917549 HHP917549:HIA917549 HRL917549:HRW917549 IBH917549:IBS917549 ILD917549:ILO917549 IUZ917549:IVK917549 JEV917549:JFG917549 JOR917549:JPC917549 JYN917549:JYY917549 KIJ917549:KIU917549 KSF917549:KSQ917549 LCB917549:LCM917549 LLX917549:LMI917549 LVT917549:LWE917549 MFP917549:MGA917549 MPL917549:MPW917549 MZH917549:MZS917549 NJD917549:NJO917549 NSZ917549:NTK917549 OCV917549:ODG917549 OMR917549:ONC917549 OWN917549:OWY917549 PGJ917549:PGU917549 PQF917549:PQQ917549 QAB917549:QAM917549 QJX917549:QKI917549 QTT917549:QUE917549 RDP917549:REA917549 RNL917549:RNW917549 RXH917549:RXS917549 SHD917549:SHO917549 SQZ917549:SRK917549 TAV917549:TBG917549 TKR917549:TLC917549 TUN917549:TUY917549 UEJ917549:UEU917549 UOF917549:UOQ917549 UYB917549:UYM917549 VHX917549:VII917549 VRT917549:VSE917549 WBP917549:WCA917549 WLL917549:WLW917549 WVH917549:WVS917549 IV983085:JG983085 SR983085:TC983085 ACN983085:ACY983085 AMJ983085:AMU983085 AWF983085:AWQ983085 BGB983085:BGM983085 BPX983085:BQI983085 BZT983085:CAE983085 CJP983085:CKA983085 CTL983085:CTW983085 DDH983085:DDS983085 DND983085:DNO983085 DWZ983085:DXK983085 EGV983085:EHG983085 EQR983085:ERC983085 FAN983085:FAY983085 FKJ983085:FKU983085 FUF983085:FUQ983085 GEB983085:GEM983085 GNX983085:GOI983085 GXT983085:GYE983085 HHP983085:HIA983085 HRL983085:HRW983085 IBH983085:IBS983085 ILD983085:ILO983085 IUZ983085:IVK983085 JEV983085:JFG983085 JOR983085:JPC983085 JYN983085:JYY983085 KIJ983085:KIU983085 KSF983085:KSQ983085 LCB983085:LCM983085 LLX983085:LMI983085 LVT983085:LWE983085 MFP983085:MGA983085 MPL983085:MPW983085 MZH983085:MZS983085 NJD983085:NJO983085 NSZ983085:NTK983085 OCV983085:ODG983085 OMR983085:ONC983085 OWN983085:OWY983085 PGJ983085:PGU983085 PQF983085:PQQ983085 QAB983085:QAM983085 QJX983085:QKI983085 QTT983085:QUE983085 RDP983085:REA983085 RNL983085:RNW983085 RXH983085:RXS983085 SHD983085:SHO983085 SQZ983085:SRK983085 TAV983085:TBG983085 TKR983085:TLC983085 TUN983085:TUY983085 UEJ983085:UEU983085 UOF983085:UOQ983085 UYB983085:UYM983085 VHX983085:VII983085 VRT983085:VSE983085 WBP983085:WCA983085 WLL983085:WLW983085 WVH983085:WVS983085 HV65581:IG65581 RR65581:SC65581 ABN65581:ABY65581 ALJ65581:ALU65581 AVF65581:AVQ65581 BFB65581:BFM65581 BOX65581:BPI65581 BYT65581:BZE65581 CIP65581:CJA65581 CSL65581:CSW65581 DCH65581:DCS65581 DMD65581:DMO65581 DVZ65581:DWK65581 EFV65581:EGG65581 EPR65581:EQC65581 EZN65581:EZY65581 FJJ65581:FJU65581 FTF65581:FTQ65581 GDB65581:GDM65581 GMX65581:GNI65581 GWT65581:GXE65581 HGP65581:HHA65581 HQL65581:HQW65581 IAH65581:IAS65581 IKD65581:IKO65581 ITZ65581:IUK65581 JDV65581:JEG65581 JNR65581:JOC65581 JXN65581:JXY65581 KHJ65581:KHU65581 KRF65581:KRQ65581 LBB65581:LBM65581 LKX65581:LLI65581 LUT65581:LVE65581 MEP65581:MFA65581 MOL65581:MOW65581 MYH65581:MYS65581 NID65581:NIO65581 NRZ65581:NSK65581 OBV65581:OCG65581 OLR65581:OMC65581 OVN65581:OVY65581 PFJ65581:PFU65581 PPF65581:PPQ65581 PZB65581:PZM65581 QIX65581:QJI65581 QST65581:QTE65581 RCP65581:RDA65581 RML65581:RMW65581 RWH65581:RWS65581 SGD65581:SGO65581 SPZ65581:SQK65581 SZV65581:TAG65581 TJR65581:TKC65581 TTN65581:TTY65581 UDJ65581:UDU65581 UNF65581:UNQ65581 UXB65581:UXM65581 VGX65581:VHI65581 VQT65581:VRE65581 WAP65581:WBA65581 WKL65581:WKW65581 WUH65581:WUS65581 HV131117:IG131117 RR131117:SC131117 ABN131117:ABY131117 ALJ131117:ALU131117 AVF131117:AVQ131117 BFB131117:BFM131117 BOX131117:BPI131117 BYT131117:BZE131117 CIP131117:CJA131117 CSL131117:CSW131117 DCH131117:DCS131117 DMD131117:DMO131117 DVZ131117:DWK131117 EFV131117:EGG131117 EPR131117:EQC131117 EZN131117:EZY131117 FJJ131117:FJU131117 FTF131117:FTQ131117 GDB131117:GDM131117 GMX131117:GNI131117 GWT131117:GXE131117 HGP131117:HHA131117 HQL131117:HQW131117 IAH131117:IAS131117 IKD131117:IKO131117 ITZ131117:IUK131117 JDV131117:JEG131117 JNR131117:JOC131117 JXN131117:JXY131117 KHJ131117:KHU131117 KRF131117:KRQ131117 LBB131117:LBM131117 LKX131117:LLI131117 LUT131117:LVE131117 MEP131117:MFA131117 MOL131117:MOW131117 MYH131117:MYS131117 NID131117:NIO131117 NRZ131117:NSK131117 OBV131117:OCG131117 OLR131117:OMC131117 OVN131117:OVY131117 PFJ131117:PFU131117 PPF131117:PPQ131117 PZB131117:PZM131117 QIX131117:QJI131117 QST131117:QTE131117 RCP131117:RDA131117 RML131117:RMW131117 RWH131117:RWS131117 SGD131117:SGO131117 SPZ131117:SQK131117 SZV131117:TAG131117 TJR131117:TKC131117 TTN131117:TTY131117 UDJ131117:UDU131117 UNF131117:UNQ131117 UXB131117:UXM131117 VGX131117:VHI131117 VQT131117:VRE131117 WAP131117:WBA131117 WKL131117:WKW131117 WUH131117:WUS131117 HV196653:IG196653 RR196653:SC196653 ABN196653:ABY196653 ALJ196653:ALU196653 AVF196653:AVQ196653 BFB196653:BFM196653 BOX196653:BPI196653 BYT196653:BZE196653 CIP196653:CJA196653 CSL196653:CSW196653 DCH196653:DCS196653 DMD196653:DMO196653 DVZ196653:DWK196653 EFV196653:EGG196653 EPR196653:EQC196653 EZN196653:EZY196653 FJJ196653:FJU196653 FTF196653:FTQ196653 GDB196653:GDM196653 GMX196653:GNI196653 GWT196653:GXE196653 HGP196653:HHA196653 HQL196653:HQW196653 IAH196653:IAS196653 IKD196653:IKO196653 ITZ196653:IUK196653 JDV196653:JEG196653 JNR196653:JOC196653 JXN196653:JXY196653 KHJ196653:KHU196653 KRF196653:KRQ196653 LBB196653:LBM196653 LKX196653:LLI196653 LUT196653:LVE196653 MEP196653:MFA196653 MOL196653:MOW196653 MYH196653:MYS196653 NID196653:NIO196653 NRZ196653:NSK196653 OBV196653:OCG196653 OLR196653:OMC196653 OVN196653:OVY196653 PFJ196653:PFU196653 PPF196653:PPQ196653 PZB196653:PZM196653 QIX196653:QJI196653 QST196653:QTE196653 RCP196653:RDA196653 RML196653:RMW196653 RWH196653:RWS196653 SGD196653:SGO196653 SPZ196653:SQK196653 SZV196653:TAG196653 TJR196653:TKC196653 TTN196653:TTY196653 UDJ196653:UDU196653 UNF196653:UNQ196653 UXB196653:UXM196653 VGX196653:VHI196653 VQT196653:VRE196653 WAP196653:WBA196653 WKL196653:WKW196653 WUH196653:WUS196653 HV262189:IG262189 RR262189:SC262189 ABN262189:ABY262189 ALJ262189:ALU262189 AVF262189:AVQ262189 BFB262189:BFM262189 BOX262189:BPI262189 BYT262189:BZE262189 CIP262189:CJA262189 CSL262189:CSW262189 DCH262189:DCS262189 DMD262189:DMO262189 DVZ262189:DWK262189 EFV262189:EGG262189 EPR262189:EQC262189 EZN262189:EZY262189 FJJ262189:FJU262189 FTF262189:FTQ262189 GDB262189:GDM262189 GMX262189:GNI262189 GWT262189:GXE262189 HGP262189:HHA262189 HQL262189:HQW262189 IAH262189:IAS262189 IKD262189:IKO262189 ITZ262189:IUK262189 JDV262189:JEG262189 JNR262189:JOC262189 JXN262189:JXY262189 KHJ262189:KHU262189 KRF262189:KRQ262189 LBB262189:LBM262189 LKX262189:LLI262189 LUT262189:LVE262189 MEP262189:MFA262189 MOL262189:MOW262189 MYH262189:MYS262189 NID262189:NIO262189 NRZ262189:NSK262189 OBV262189:OCG262189 OLR262189:OMC262189 OVN262189:OVY262189 PFJ262189:PFU262189 PPF262189:PPQ262189 PZB262189:PZM262189 QIX262189:QJI262189 QST262189:QTE262189 RCP262189:RDA262189 RML262189:RMW262189 RWH262189:RWS262189 SGD262189:SGO262189 SPZ262189:SQK262189 SZV262189:TAG262189 TJR262189:TKC262189 TTN262189:TTY262189 UDJ262189:UDU262189 UNF262189:UNQ262189 UXB262189:UXM262189 VGX262189:VHI262189 VQT262189:VRE262189 WAP262189:WBA262189 WKL262189:WKW262189 WUH262189:WUS262189 HV327725:IG327725 RR327725:SC327725 ABN327725:ABY327725 ALJ327725:ALU327725 AVF327725:AVQ327725 BFB327725:BFM327725 BOX327725:BPI327725 BYT327725:BZE327725 CIP327725:CJA327725 CSL327725:CSW327725 DCH327725:DCS327725 DMD327725:DMO327725 DVZ327725:DWK327725 EFV327725:EGG327725 EPR327725:EQC327725 EZN327725:EZY327725 FJJ327725:FJU327725 FTF327725:FTQ327725 GDB327725:GDM327725 GMX327725:GNI327725 GWT327725:GXE327725 HGP327725:HHA327725 HQL327725:HQW327725 IAH327725:IAS327725 IKD327725:IKO327725 ITZ327725:IUK327725 JDV327725:JEG327725 JNR327725:JOC327725 JXN327725:JXY327725 KHJ327725:KHU327725 KRF327725:KRQ327725 LBB327725:LBM327725 LKX327725:LLI327725 LUT327725:LVE327725 MEP327725:MFA327725 MOL327725:MOW327725 MYH327725:MYS327725 NID327725:NIO327725 NRZ327725:NSK327725 OBV327725:OCG327725 OLR327725:OMC327725 OVN327725:OVY327725 PFJ327725:PFU327725 PPF327725:PPQ327725 PZB327725:PZM327725 QIX327725:QJI327725 QST327725:QTE327725 RCP327725:RDA327725 RML327725:RMW327725 RWH327725:RWS327725 SGD327725:SGO327725 SPZ327725:SQK327725 SZV327725:TAG327725 TJR327725:TKC327725 TTN327725:TTY327725 UDJ327725:UDU327725 UNF327725:UNQ327725 UXB327725:UXM327725 VGX327725:VHI327725 VQT327725:VRE327725 WAP327725:WBA327725 WKL327725:WKW327725 WUH327725:WUS327725 HV393261:IG393261 RR393261:SC393261 ABN393261:ABY393261 ALJ393261:ALU393261 AVF393261:AVQ393261 BFB393261:BFM393261 BOX393261:BPI393261 BYT393261:BZE393261 CIP393261:CJA393261 CSL393261:CSW393261 DCH393261:DCS393261 DMD393261:DMO393261 DVZ393261:DWK393261 EFV393261:EGG393261 EPR393261:EQC393261 EZN393261:EZY393261 FJJ393261:FJU393261 FTF393261:FTQ393261 GDB393261:GDM393261 GMX393261:GNI393261 GWT393261:GXE393261 HGP393261:HHA393261 HQL393261:HQW393261 IAH393261:IAS393261 IKD393261:IKO393261 ITZ393261:IUK393261 JDV393261:JEG393261 JNR393261:JOC393261 JXN393261:JXY393261 KHJ393261:KHU393261 KRF393261:KRQ393261 LBB393261:LBM393261 LKX393261:LLI393261 LUT393261:LVE393261 MEP393261:MFA393261 MOL393261:MOW393261 MYH393261:MYS393261 NID393261:NIO393261 NRZ393261:NSK393261 OBV393261:OCG393261 OLR393261:OMC393261 OVN393261:OVY393261 PFJ393261:PFU393261 PPF393261:PPQ393261 PZB393261:PZM393261 QIX393261:QJI393261 QST393261:QTE393261 RCP393261:RDA393261 RML393261:RMW393261 RWH393261:RWS393261 SGD393261:SGO393261 SPZ393261:SQK393261 SZV393261:TAG393261 TJR393261:TKC393261 TTN393261:TTY393261 UDJ393261:UDU393261 UNF393261:UNQ393261 UXB393261:UXM393261 VGX393261:VHI393261 VQT393261:VRE393261 WAP393261:WBA393261 WKL393261:WKW393261 WUH393261:WUS393261 HV458797:IG458797 RR458797:SC458797 ABN458797:ABY458797 ALJ458797:ALU458797 AVF458797:AVQ458797 BFB458797:BFM458797 BOX458797:BPI458797 BYT458797:BZE458797 CIP458797:CJA458797 CSL458797:CSW458797 DCH458797:DCS458797 DMD458797:DMO458797 DVZ458797:DWK458797 EFV458797:EGG458797 EPR458797:EQC458797 EZN458797:EZY458797 FJJ458797:FJU458797 FTF458797:FTQ458797 GDB458797:GDM458797 GMX458797:GNI458797 GWT458797:GXE458797 HGP458797:HHA458797 HQL458797:HQW458797 IAH458797:IAS458797 IKD458797:IKO458797 ITZ458797:IUK458797 JDV458797:JEG458797 JNR458797:JOC458797 JXN458797:JXY458797 KHJ458797:KHU458797 KRF458797:KRQ458797 LBB458797:LBM458797 LKX458797:LLI458797 LUT458797:LVE458797 MEP458797:MFA458797 MOL458797:MOW458797 MYH458797:MYS458797 NID458797:NIO458797 NRZ458797:NSK458797 OBV458797:OCG458797 OLR458797:OMC458797 OVN458797:OVY458797 PFJ458797:PFU458797 PPF458797:PPQ458797 PZB458797:PZM458797 QIX458797:QJI458797 QST458797:QTE458797 RCP458797:RDA458797 RML458797:RMW458797 RWH458797:RWS458797 SGD458797:SGO458797 SPZ458797:SQK458797 SZV458797:TAG458797 TJR458797:TKC458797 TTN458797:TTY458797 UDJ458797:UDU458797 UNF458797:UNQ458797 UXB458797:UXM458797 VGX458797:VHI458797 VQT458797:VRE458797 WAP458797:WBA458797 WKL458797:WKW458797 WUH458797:WUS458797 HV524333:IG524333 RR524333:SC524333 ABN524333:ABY524333 ALJ524333:ALU524333 AVF524333:AVQ524333 BFB524333:BFM524333 BOX524333:BPI524333 BYT524333:BZE524333 CIP524333:CJA524333 CSL524333:CSW524333 DCH524333:DCS524333 DMD524333:DMO524333 DVZ524333:DWK524333 EFV524333:EGG524333 EPR524333:EQC524333 EZN524333:EZY524333 FJJ524333:FJU524333 FTF524333:FTQ524333 GDB524333:GDM524333 GMX524333:GNI524333 GWT524333:GXE524333 HGP524333:HHA524333 HQL524333:HQW524333 IAH524333:IAS524333 IKD524333:IKO524333 ITZ524333:IUK524333 JDV524333:JEG524333 JNR524333:JOC524333 JXN524333:JXY524333 KHJ524333:KHU524333 KRF524333:KRQ524333 LBB524333:LBM524333 LKX524333:LLI524333 LUT524333:LVE524333 MEP524333:MFA524333 MOL524333:MOW524333 MYH524333:MYS524333 NID524333:NIO524333 NRZ524333:NSK524333 OBV524333:OCG524333 OLR524333:OMC524333 OVN524333:OVY524333 PFJ524333:PFU524333 PPF524333:PPQ524333 PZB524333:PZM524333 QIX524333:QJI524333 QST524333:QTE524333 RCP524333:RDA524333 RML524333:RMW524333 RWH524333:RWS524333 SGD524333:SGO524333 SPZ524333:SQK524333 SZV524333:TAG524333 TJR524333:TKC524333 TTN524333:TTY524333 UDJ524333:UDU524333 UNF524333:UNQ524333 UXB524333:UXM524333 VGX524333:VHI524333 VQT524333:VRE524333 WAP524333:WBA524333 WKL524333:WKW524333 WUH524333:WUS524333 HV589869:IG589869 RR589869:SC589869 ABN589869:ABY589869 ALJ589869:ALU589869 AVF589869:AVQ589869 BFB589869:BFM589869 BOX589869:BPI589869 BYT589869:BZE589869 CIP589869:CJA589869 CSL589869:CSW589869 DCH589869:DCS589869 DMD589869:DMO589869 DVZ589869:DWK589869 EFV589869:EGG589869 EPR589869:EQC589869 EZN589869:EZY589869 FJJ589869:FJU589869 FTF589869:FTQ589869 GDB589869:GDM589869 GMX589869:GNI589869 GWT589869:GXE589869 HGP589869:HHA589869 HQL589869:HQW589869 IAH589869:IAS589869 IKD589869:IKO589869 ITZ589869:IUK589869 JDV589869:JEG589869 JNR589869:JOC589869 JXN589869:JXY589869 KHJ589869:KHU589869 KRF589869:KRQ589869 LBB589869:LBM589869 LKX589869:LLI589869 LUT589869:LVE589869 MEP589869:MFA589869 MOL589869:MOW589869 MYH589869:MYS589869 NID589869:NIO589869 NRZ589869:NSK589869 OBV589869:OCG589869 OLR589869:OMC589869 OVN589869:OVY589869 PFJ589869:PFU589869 PPF589869:PPQ589869 PZB589869:PZM589869 QIX589869:QJI589869 QST589869:QTE589869 RCP589869:RDA589869 RML589869:RMW589869 RWH589869:RWS589869 SGD589869:SGO589869 SPZ589869:SQK589869 SZV589869:TAG589869 TJR589869:TKC589869 TTN589869:TTY589869 UDJ589869:UDU589869 UNF589869:UNQ589869 UXB589869:UXM589869 VGX589869:VHI589869 VQT589869:VRE589869 WAP589869:WBA589869 WKL589869:WKW589869 WUH589869:WUS589869 HV655405:IG655405 RR655405:SC655405 ABN655405:ABY655405 ALJ655405:ALU655405 AVF655405:AVQ655405 BFB655405:BFM655405 BOX655405:BPI655405 BYT655405:BZE655405 CIP655405:CJA655405 CSL655405:CSW655405 DCH655405:DCS655405 DMD655405:DMO655405 DVZ655405:DWK655405 EFV655405:EGG655405 EPR655405:EQC655405 EZN655405:EZY655405 FJJ655405:FJU655405 FTF655405:FTQ655405 GDB655405:GDM655405 GMX655405:GNI655405 GWT655405:GXE655405 HGP655405:HHA655405 HQL655405:HQW655405 IAH655405:IAS655405 IKD655405:IKO655405 ITZ655405:IUK655405 JDV655405:JEG655405 JNR655405:JOC655405 JXN655405:JXY655405 KHJ655405:KHU655405 KRF655405:KRQ655405 LBB655405:LBM655405 LKX655405:LLI655405 LUT655405:LVE655405 MEP655405:MFA655405 MOL655405:MOW655405 MYH655405:MYS655405 NID655405:NIO655405 NRZ655405:NSK655405 OBV655405:OCG655405 OLR655405:OMC655405 OVN655405:OVY655405 PFJ655405:PFU655405 PPF655405:PPQ655405 PZB655405:PZM655405 QIX655405:QJI655405 QST655405:QTE655405 RCP655405:RDA655405 RML655405:RMW655405 RWH655405:RWS655405 SGD655405:SGO655405 SPZ655405:SQK655405 SZV655405:TAG655405 TJR655405:TKC655405 TTN655405:TTY655405 UDJ655405:UDU655405 UNF655405:UNQ655405 UXB655405:UXM655405 VGX655405:VHI655405 VQT655405:VRE655405 WAP655405:WBA655405 WKL655405:WKW655405 WUH655405:WUS655405 HV720941:IG720941 RR720941:SC720941 ABN720941:ABY720941 ALJ720941:ALU720941 AVF720941:AVQ720941 BFB720941:BFM720941 BOX720941:BPI720941 BYT720941:BZE720941 CIP720941:CJA720941 CSL720941:CSW720941 DCH720941:DCS720941 DMD720941:DMO720941 DVZ720941:DWK720941 EFV720941:EGG720941 EPR720941:EQC720941 EZN720941:EZY720941 FJJ720941:FJU720941 FTF720941:FTQ720941 GDB720941:GDM720941 GMX720941:GNI720941 GWT720941:GXE720941 HGP720941:HHA720941 HQL720941:HQW720941 IAH720941:IAS720941 IKD720941:IKO720941 ITZ720941:IUK720941 JDV720941:JEG720941 JNR720941:JOC720941 JXN720941:JXY720941 KHJ720941:KHU720941 KRF720941:KRQ720941 LBB720941:LBM720941 LKX720941:LLI720941 LUT720941:LVE720941 MEP720941:MFA720941 MOL720941:MOW720941 MYH720941:MYS720941 NID720941:NIO720941 NRZ720941:NSK720941 OBV720941:OCG720941 OLR720941:OMC720941 OVN720941:OVY720941 PFJ720941:PFU720941 PPF720941:PPQ720941 PZB720941:PZM720941 QIX720941:QJI720941 QST720941:QTE720941 RCP720941:RDA720941 RML720941:RMW720941 RWH720941:RWS720941 SGD720941:SGO720941 SPZ720941:SQK720941 SZV720941:TAG720941 TJR720941:TKC720941 TTN720941:TTY720941 UDJ720941:UDU720941 UNF720941:UNQ720941 UXB720941:UXM720941 VGX720941:VHI720941 VQT720941:VRE720941 WAP720941:WBA720941 WKL720941:WKW720941 WUH720941:WUS720941 HV786477:IG786477 RR786477:SC786477 ABN786477:ABY786477 ALJ786477:ALU786477 AVF786477:AVQ786477 BFB786477:BFM786477 BOX786477:BPI786477 BYT786477:BZE786477 CIP786477:CJA786477 CSL786477:CSW786477 DCH786477:DCS786477 DMD786477:DMO786477 DVZ786477:DWK786477 EFV786477:EGG786477 EPR786477:EQC786477 EZN786477:EZY786477 FJJ786477:FJU786477 FTF786477:FTQ786477 GDB786477:GDM786477 GMX786477:GNI786477 GWT786477:GXE786477 HGP786477:HHA786477 HQL786477:HQW786477 IAH786477:IAS786477 IKD786477:IKO786477 ITZ786477:IUK786477 JDV786477:JEG786477 JNR786477:JOC786477 JXN786477:JXY786477 KHJ786477:KHU786477 KRF786477:KRQ786477 LBB786477:LBM786477 LKX786477:LLI786477 LUT786477:LVE786477 MEP786477:MFA786477 MOL786477:MOW786477 MYH786477:MYS786477 NID786477:NIO786477 NRZ786477:NSK786477 OBV786477:OCG786477 OLR786477:OMC786477 OVN786477:OVY786477 PFJ786477:PFU786477 PPF786477:PPQ786477 PZB786477:PZM786477 QIX786477:QJI786477 QST786477:QTE786477 RCP786477:RDA786477 RML786477:RMW786477 RWH786477:RWS786477 SGD786477:SGO786477 SPZ786477:SQK786477 SZV786477:TAG786477 TJR786477:TKC786477 TTN786477:TTY786477 UDJ786477:UDU786477 UNF786477:UNQ786477 UXB786477:UXM786477 VGX786477:VHI786477 VQT786477:VRE786477 WAP786477:WBA786477 WKL786477:WKW786477 WUH786477:WUS786477 HV852013:IG852013 RR852013:SC852013 ABN852013:ABY852013 ALJ852013:ALU852013 AVF852013:AVQ852013 BFB852013:BFM852013 BOX852013:BPI852013 BYT852013:BZE852013 CIP852013:CJA852013 CSL852013:CSW852013 DCH852013:DCS852013 DMD852013:DMO852013 DVZ852013:DWK852013 EFV852013:EGG852013 EPR852013:EQC852013 EZN852013:EZY852013 FJJ852013:FJU852013 FTF852013:FTQ852013 GDB852013:GDM852013 GMX852013:GNI852013 GWT852013:GXE852013 HGP852013:HHA852013 HQL852013:HQW852013 IAH852013:IAS852013 IKD852013:IKO852013 ITZ852013:IUK852013 JDV852013:JEG852013 JNR852013:JOC852013 JXN852013:JXY852013 KHJ852013:KHU852013 KRF852013:KRQ852013 LBB852013:LBM852013 LKX852013:LLI852013 LUT852013:LVE852013 MEP852013:MFA852013 MOL852013:MOW852013 MYH852013:MYS852013 NID852013:NIO852013 NRZ852013:NSK852013 OBV852013:OCG852013 OLR852013:OMC852013 OVN852013:OVY852013 PFJ852013:PFU852013 PPF852013:PPQ852013 PZB852013:PZM852013 QIX852013:QJI852013 QST852013:QTE852013 RCP852013:RDA852013 RML852013:RMW852013 RWH852013:RWS852013 SGD852013:SGO852013 SPZ852013:SQK852013 SZV852013:TAG852013 TJR852013:TKC852013 TTN852013:TTY852013 UDJ852013:UDU852013 UNF852013:UNQ852013 UXB852013:UXM852013 VGX852013:VHI852013 VQT852013:VRE852013 WAP852013:WBA852013 WKL852013:WKW852013 WUH852013:WUS852013 HV917549:IG917549 RR917549:SC917549 ABN917549:ABY917549 ALJ917549:ALU917549 AVF917549:AVQ917549 BFB917549:BFM917549 BOX917549:BPI917549 BYT917549:BZE917549 CIP917549:CJA917549 CSL917549:CSW917549 DCH917549:DCS917549 DMD917549:DMO917549 DVZ917549:DWK917549 EFV917549:EGG917549 EPR917549:EQC917549 EZN917549:EZY917549 FJJ917549:FJU917549 FTF917549:FTQ917549 GDB917549:GDM917549 GMX917549:GNI917549 GWT917549:GXE917549 HGP917549:HHA917549 HQL917549:HQW917549 IAH917549:IAS917549 IKD917549:IKO917549 ITZ917549:IUK917549 JDV917549:JEG917549 JNR917549:JOC917549 JXN917549:JXY917549 KHJ917549:KHU917549 KRF917549:KRQ917549 LBB917549:LBM917549 LKX917549:LLI917549 LUT917549:LVE917549 MEP917549:MFA917549 MOL917549:MOW917549 MYH917549:MYS917549 NID917549:NIO917549 NRZ917549:NSK917549 OBV917549:OCG917549 OLR917549:OMC917549 OVN917549:OVY917549 PFJ917549:PFU917549 PPF917549:PPQ917549 PZB917549:PZM917549 QIX917549:QJI917549 QST917549:QTE917549 RCP917549:RDA917549 RML917549:RMW917549 RWH917549:RWS917549 SGD917549:SGO917549 SPZ917549:SQK917549 SZV917549:TAG917549 TJR917549:TKC917549 TTN917549:TTY917549 UDJ917549:UDU917549 UNF917549:UNQ917549 UXB917549:UXM917549 VGX917549:VHI917549 VQT917549:VRE917549 WAP917549:WBA917549 WKL917549:WKW917549 WUH917549:WUS917549 HV983085:IG983085 RR983085:SC983085 ABN983085:ABY983085 ALJ983085:ALU983085 AVF983085:AVQ983085 BFB983085:BFM983085 BOX983085:BPI983085 BYT983085:BZE983085 CIP983085:CJA983085 CSL983085:CSW983085 DCH983085:DCS983085 DMD983085:DMO983085 DVZ983085:DWK983085 EFV983085:EGG983085 EPR983085:EQC983085 EZN983085:EZY983085 FJJ983085:FJU983085 FTF983085:FTQ983085 GDB983085:GDM983085 GMX983085:GNI983085 GWT983085:GXE983085 HGP983085:HHA983085 HQL983085:HQW983085 IAH983085:IAS983085 IKD983085:IKO983085 ITZ983085:IUK983085 JDV983085:JEG983085 JNR983085:JOC983085 JXN983085:JXY983085 KHJ983085:KHU983085 KRF983085:KRQ983085 LBB983085:LBM983085 LKX983085:LLI983085 LUT983085:LVE983085 MEP983085:MFA983085 MOL983085:MOW983085 MYH983085:MYS983085 NID983085:NIO983085 NRZ983085:NSK983085 OBV983085:OCG983085 OLR983085:OMC983085 OVN983085:OVY983085 PFJ983085:PFU983085 PPF983085:PPQ983085 PZB983085:PZM983085 QIX983085:QJI983085 QST983085:QTE983085 RCP983085:RDA983085 RML983085:RMW983085 RWH983085:RWS983085 SGD983085:SGO983085 SPZ983085:SQK983085 SZV983085:TAG983085 TJR983085:TKC983085 TTN983085:TTY983085 UDJ983085:UDU983085 UNF983085:UNQ983085 UXB983085:UXM983085 VGX983085:VHI983085 VQT983085:VRE983085 WAP983085:WBA983085 WKL983085:WKW983085 WUH983085:WUS983085 II65581:IT65581 SE65581:SP65581 ACA65581:ACL65581 ALW65581:AMH65581 AVS65581:AWD65581 BFO65581:BFZ65581 BPK65581:BPV65581 BZG65581:BZR65581 CJC65581:CJN65581 CSY65581:CTJ65581 DCU65581:DDF65581 DMQ65581:DNB65581 DWM65581:DWX65581 EGI65581:EGT65581 EQE65581:EQP65581 FAA65581:FAL65581 FJW65581:FKH65581 FTS65581:FUD65581 GDO65581:GDZ65581 GNK65581:GNV65581 GXG65581:GXR65581 HHC65581:HHN65581 HQY65581:HRJ65581 IAU65581:IBF65581 IKQ65581:ILB65581 IUM65581:IUX65581 JEI65581:JET65581 JOE65581:JOP65581 JYA65581:JYL65581 KHW65581:KIH65581 KRS65581:KSD65581 LBO65581:LBZ65581 LLK65581:LLV65581 LVG65581:LVR65581 MFC65581:MFN65581 MOY65581:MPJ65581 MYU65581:MZF65581 NIQ65581:NJB65581 NSM65581:NSX65581 OCI65581:OCT65581 OME65581:OMP65581 OWA65581:OWL65581 PFW65581:PGH65581 PPS65581:PQD65581 PZO65581:PZZ65581 QJK65581:QJV65581 QTG65581:QTR65581 RDC65581:RDN65581 RMY65581:RNJ65581 RWU65581:RXF65581 SGQ65581:SHB65581 SQM65581:SQX65581 TAI65581:TAT65581 TKE65581:TKP65581 TUA65581:TUL65581 UDW65581:UEH65581 UNS65581:UOD65581 UXO65581:UXZ65581 VHK65581:VHV65581 VRG65581:VRR65581 WBC65581:WBN65581 WKY65581:WLJ65581 WUU65581:WVF65581 II131117:IT131117 SE131117:SP131117 ACA131117:ACL131117 ALW131117:AMH131117 AVS131117:AWD131117 BFO131117:BFZ131117 BPK131117:BPV131117 BZG131117:BZR131117 CJC131117:CJN131117 CSY131117:CTJ131117 DCU131117:DDF131117 DMQ131117:DNB131117 DWM131117:DWX131117 EGI131117:EGT131117 EQE131117:EQP131117 FAA131117:FAL131117 FJW131117:FKH131117 FTS131117:FUD131117 GDO131117:GDZ131117 GNK131117:GNV131117 GXG131117:GXR131117 HHC131117:HHN131117 HQY131117:HRJ131117 IAU131117:IBF131117 IKQ131117:ILB131117 IUM131117:IUX131117 JEI131117:JET131117 JOE131117:JOP131117 JYA131117:JYL131117 KHW131117:KIH131117 KRS131117:KSD131117 LBO131117:LBZ131117 LLK131117:LLV131117 LVG131117:LVR131117 MFC131117:MFN131117 MOY131117:MPJ131117 MYU131117:MZF131117 NIQ131117:NJB131117 NSM131117:NSX131117 OCI131117:OCT131117 OME131117:OMP131117 OWA131117:OWL131117 PFW131117:PGH131117 PPS131117:PQD131117 PZO131117:PZZ131117 QJK131117:QJV131117 QTG131117:QTR131117 RDC131117:RDN131117 RMY131117:RNJ131117 RWU131117:RXF131117 SGQ131117:SHB131117 SQM131117:SQX131117 TAI131117:TAT131117 TKE131117:TKP131117 TUA131117:TUL131117 UDW131117:UEH131117 UNS131117:UOD131117 UXO131117:UXZ131117 VHK131117:VHV131117 VRG131117:VRR131117 WBC131117:WBN131117 WKY131117:WLJ131117 WUU131117:WVF131117 II196653:IT196653 SE196653:SP196653 ACA196653:ACL196653 ALW196653:AMH196653 AVS196653:AWD196653 BFO196653:BFZ196653 BPK196653:BPV196653 BZG196653:BZR196653 CJC196653:CJN196653 CSY196653:CTJ196653 DCU196653:DDF196653 DMQ196653:DNB196653 DWM196653:DWX196653 EGI196653:EGT196653 EQE196653:EQP196653 FAA196653:FAL196653 FJW196653:FKH196653 FTS196653:FUD196653 GDO196653:GDZ196653 GNK196653:GNV196653 GXG196653:GXR196653 HHC196653:HHN196653 HQY196653:HRJ196653 IAU196653:IBF196653 IKQ196653:ILB196653 IUM196653:IUX196653 JEI196653:JET196653 JOE196653:JOP196653 JYA196653:JYL196653 KHW196653:KIH196653 KRS196653:KSD196653 LBO196653:LBZ196653 LLK196653:LLV196653 LVG196653:LVR196653 MFC196653:MFN196653 MOY196653:MPJ196653 MYU196653:MZF196653 NIQ196653:NJB196653 NSM196653:NSX196653 OCI196653:OCT196653 OME196653:OMP196653 OWA196653:OWL196653 PFW196653:PGH196653 PPS196653:PQD196653 PZO196653:PZZ196653 QJK196653:QJV196653 QTG196653:QTR196653 RDC196653:RDN196653 RMY196653:RNJ196653 RWU196653:RXF196653 SGQ196653:SHB196653 SQM196653:SQX196653 TAI196653:TAT196653 TKE196653:TKP196653 TUA196653:TUL196653 UDW196653:UEH196653 UNS196653:UOD196653 UXO196653:UXZ196653 VHK196653:VHV196653 VRG196653:VRR196653 WBC196653:WBN196653 WKY196653:WLJ196653 WUU196653:WVF196653 II262189:IT262189 SE262189:SP262189 ACA262189:ACL262189 ALW262189:AMH262189 AVS262189:AWD262189 BFO262189:BFZ262189 BPK262189:BPV262189 BZG262189:BZR262189 CJC262189:CJN262189 CSY262189:CTJ262189 DCU262189:DDF262189 DMQ262189:DNB262189 DWM262189:DWX262189 EGI262189:EGT262189 EQE262189:EQP262189 FAA262189:FAL262189 FJW262189:FKH262189 FTS262189:FUD262189 GDO262189:GDZ262189 GNK262189:GNV262189 GXG262189:GXR262189 HHC262189:HHN262189 HQY262189:HRJ262189 IAU262189:IBF262189 IKQ262189:ILB262189 IUM262189:IUX262189 JEI262189:JET262189 JOE262189:JOP262189 JYA262189:JYL262189 KHW262189:KIH262189 KRS262189:KSD262189 LBO262189:LBZ262189 LLK262189:LLV262189 LVG262189:LVR262189 MFC262189:MFN262189 MOY262189:MPJ262189 MYU262189:MZF262189 NIQ262189:NJB262189 NSM262189:NSX262189 OCI262189:OCT262189 OME262189:OMP262189 OWA262189:OWL262189 PFW262189:PGH262189 PPS262189:PQD262189 PZO262189:PZZ262189 QJK262189:QJV262189 QTG262189:QTR262189 RDC262189:RDN262189 RMY262189:RNJ262189 RWU262189:RXF262189 SGQ262189:SHB262189 SQM262189:SQX262189 TAI262189:TAT262189 TKE262189:TKP262189 TUA262189:TUL262189 UDW262189:UEH262189 UNS262189:UOD262189 UXO262189:UXZ262189 VHK262189:VHV262189 VRG262189:VRR262189 WBC262189:WBN262189 WKY262189:WLJ262189 WUU262189:WVF262189 II327725:IT327725 SE327725:SP327725 ACA327725:ACL327725 ALW327725:AMH327725 AVS327725:AWD327725 BFO327725:BFZ327725 BPK327725:BPV327725 BZG327725:BZR327725 CJC327725:CJN327725 CSY327725:CTJ327725 DCU327725:DDF327725 DMQ327725:DNB327725 DWM327725:DWX327725 EGI327725:EGT327725 EQE327725:EQP327725 FAA327725:FAL327725 FJW327725:FKH327725 FTS327725:FUD327725 GDO327725:GDZ327725 GNK327725:GNV327725 GXG327725:GXR327725 HHC327725:HHN327725 HQY327725:HRJ327725 IAU327725:IBF327725 IKQ327725:ILB327725 IUM327725:IUX327725 JEI327725:JET327725 JOE327725:JOP327725 JYA327725:JYL327725 KHW327725:KIH327725 KRS327725:KSD327725 LBO327725:LBZ327725 LLK327725:LLV327725 LVG327725:LVR327725 MFC327725:MFN327725 MOY327725:MPJ327725 MYU327725:MZF327725 NIQ327725:NJB327725 NSM327725:NSX327725 OCI327725:OCT327725 OME327725:OMP327725 OWA327725:OWL327725 PFW327725:PGH327725 PPS327725:PQD327725 PZO327725:PZZ327725 QJK327725:QJV327725 QTG327725:QTR327725 RDC327725:RDN327725 RMY327725:RNJ327725 RWU327725:RXF327725 SGQ327725:SHB327725 SQM327725:SQX327725 TAI327725:TAT327725 TKE327725:TKP327725 TUA327725:TUL327725 UDW327725:UEH327725 UNS327725:UOD327725 UXO327725:UXZ327725 VHK327725:VHV327725 VRG327725:VRR327725 WBC327725:WBN327725 WKY327725:WLJ327725 WUU327725:WVF327725 II393261:IT393261 SE393261:SP393261 ACA393261:ACL393261 ALW393261:AMH393261 AVS393261:AWD393261 BFO393261:BFZ393261 BPK393261:BPV393261 BZG393261:BZR393261 CJC393261:CJN393261 CSY393261:CTJ393261 DCU393261:DDF393261 DMQ393261:DNB393261 DWM393261:DWX393261 EGI393261:EGT393261 EQE393261:EQP393261 FAA393261:FAL393261 FJW393261:FKH393261 FTS393261:FUD393261 GDO393261:GDZ393261 GNK393261:GNV393261 GXG393261:GXR393261 HHC393261:HHN393261 HQY393261:HRJ393261 IAU393261:IBF393261 IKQ393261:ILB393261 IUM393261:IUX393261 JEI393261:JET393261 JOE393261:JOP393261 JYA393261:JYL393261 KHW393261:KIH393261 KRS393261:KSD393261 LBO393261:LBZ393261 LLK393261:LLV393261 LVG393261:LVR393261 MFC393261:MFN393261 MOY393261:MPJ393261 MYU393261:MZF393261 NIQ393261:NJB393261 NSM393261:NSX393261 OCI393261:OCT393261 OME393261:OMP393261 OWA393261:OWL393261 PFW393261:PGH393261 PPS393261:PQD393261 PZO393261:PZZ393261 QJK393261:QJV393261 QTG393261:QTR393261 RDC393261:RDN393261 RMY393261:RNJ393261 RWU393261:RXF393261 SGQ393261:SHB393261 SQM393261:SQX393261 TAI393261:TAT393261 TKE393261:TKP393261 TUA393261:TUL393261 UDW393261:UEH393261 UNS393261:UOD393261 UXO393261:UXZ393261 VHK393261:VHV393261 VRG393261:VRR393261 WBC393261:WBN393261 WKY393261:WLJ393261 WUU393261:WVF393261 II458797:IT458797 SE458797:SP458797 ACA458797:ACL458797 ALW458797:AMH458797 AVS458797:AWD458797 BFO458797:BFZ458797 BPK458797:BPV458797 BZG458797:BZR458797 CJC458797:CJN458797 CSY458797:CTJ458797 DCU458797:DDF458797 DMQ458797:DNB458797 DWM458797:DWX458797 EGI458797:EGT458797 EQE458797:EQP458797 FAA458797:FAL458797 FJW458797:FKH458797 FTS458797:FUD458797 GDO458797:GDZ458797 GNK458797:GNV458797 GXG458797:GXR458797 HHC458797:HHN458797 HQY458797:HRJ458797 IAU458797:IBF458797 IKQ458797:ILB458797 IUM458797:IUX458797 JEI458797:JET458797 JOE458797:JOP458797 JYA458797:JYL458797 KHW458797:KIH458797 KRS458797:KSD458797 LBO458797:LBZ458797 LLK458797:LLV458797 LVG458797:LVR458797 MFC458797:MFN458797 MOY458797:MPJ458797 MYU458797:MZF458797 NIQ458797:NJB458797 NSM458797:NSX458797 OCI458797:OCT458797 OME458797:OMP458797 OWA458797:OWL458797 PFW458797:PGH458797 PPS458797:PQD458797 PZO458797:PZZ458797 QJK458797:QJV458797 QTG458797:QTR458797 RDC458797:RDN458797 RMY458797:RNJ458797 RWU458797:RXF458797 SGQ458797:SHB458797 SQM458797:SQX458797 TAI458797:TAT458797 TKE458797:TKP458797 TUA458797:TUL458797 UDW458797:UEH458797 UNS458797:UOD458797 UXO458797:UXZ458797 VHK458797:VHV458797 VRG458797:VRR458797 WBC458797:WBN458797 WKY458797:WLJ458797 WUU458797:WVF458797 II524333:IT524333 SE524333:SP524333 ACA524333:ACL524333 ALW524333:AMH524333 AVS524333:AWD524333 BFO524333:BFZ524333 BPK524333:BPV524333 BZG524333:BZR524333 CJC524333:CJN524333 CSY524333:CTJ524333 DCU524333:DDF524333 DMQ524333:DNB524333 DWM524333:DWX524333 EGI524333:EGT524333 EQE524333:EQP524333 FAA524333:FAL524333 FJW524333:FKH524333 FTS524333:FUD524333 GDO524333:GDZ524333 GNK524333:GNV524333 GXG524333:GXR524333 HHC524333:HHN524333 HQY524333:HRJ524333 IAU524333:IBF524333 IKQ524333:ILB524333 IUM524333:IUX524333 JEI524333:JET524333 JOE524333:JOP524333 JYA524333:JYL524333 KHW524333:KIH524333 KRS524333:KSD524333 LBO524333:LBZ524333 LLK524333:LLV524333 LVG524333:LVR524333 MFC524333:MFN524333 MOY524333:MPJ524333 MYU524333:MZF524333 NIQ524333:NJB524333 NSM524333:NSX524333 OCI524333:OCT524333 OME524333:OMP524333 OWA524333:OWL524333 PFW524333:PGH524333 PPS524333:PQD524333 PZO524333:PZZ524333 QJK524333:QJV524333 QTG524333:QTR524333 RDC524333:RDN524333 RMY524333:RNJ524333 RWU524333:RXF524333 SGQ524333:SHB524333 SQM524333:SQX524333 TAI524333:TAT524333 TKE524333:TKP524333 TUA524333:TUL524333 UDW524333:UEH524333 UNS524333:UOD524333 UXO524333:UXZ524333 VHK524333:VHV524333 VRG524333:VRR524333 WBC524333:WBN524333 WKY524333:WLJ524333 WUU524333:WVF524333 II589869:IT589869 SE589869:SP589869 ACA589869:ACL589869 ALW589869:AMH589869 AVS589869:AWD589869 BFO589869:BFZ589869 BPK589869:BPV589869 BZG589869:BZR589869 CJC589869:CJN589869 CSY589869:CTJ589869 DCU589869:DDF589869 DMQ589869:DNB589869 DWM589869:DWX589869 EGI589869:EGT589869 EQE589869:EQP589869 FAA589869:FAL589869 FJW589869:FKH589869 FTS589869:FUD589869 GDO589869:GDZ589869 GNK589869:GNV589869 GXG589869:GXR589869 HHC589869:HHN589869 HQY589869:HRJ589869 IAU589869:IBF589869 IKQ589869:ILB589869 IUM589869:IUX589869 JEI589869:JET589869 JOE589869:JOP589869 JYA589869:JYL589869 KHW589869:KIH589869 KRS589869:KSD589869 LBO589869:LBZ589869 LLK589869:LLV589869 LVG589869:LVR589869 MFC589869:MFN589869 MOY589869:MPJ589869 MYU589869:MZF589869 NIQ589869:NJB589869 NSM589869:NSX589869 OCI589869:OCT589869 OME589869:OMP589869 OWA589869:OWL589869 PFW589869:PGH589869 PPS589869:PQD589869 PZO589869:PZZ589869 QJK589869:QJV589869 QTG589869:QTR589869 RDC589869:RDN589869 RMY589869:RNJ589869 RWU589869:RXF589869 SGQ589869:SHB589869 SQM589869:SQX589869 TAI589869:TAT589869 TKE589869:TKP589869 TUA589869:TUL589869 UDW589869:UEH589869 UNS589869:UOD589869 UXO589869:UXZ589869 VHK589869:VHV589869 VRG589869:VRR589869 WBC589869:WBN589869 WKY589869:WLJ589869 WUU589869:WVF589869 II655405:IT655405 SE655405:SP655405 ACA655405:ACL655405 ALW655405:AMH655405 AVS655405:AWD655405 BFO655405:BFZ655405 BPK655405:BPV655405 BZG655405:BZR655405 CJC655405:CJN655405 CSY655405:CTJ655405 DCU655405:DDF655405 DMQ655405:DNB655405 DWM655405:DWX655405 EGI655405:EGT655405 EQE655405:EQP655405 FAA655405:FAL655405 FJW655405:FKH655405 FTS655405:FUD655405 GDO655405:GDZ655405 GNK655405:GNV655405 GXG655405:GXR655405 HHC655405:HHN655405 HQY655405:HRJ655405 IAU655405:IBF655405 IKQ655405:ILB655405 IUM655405:IUX655405 JEI655405:JET655405 JOE655405:JOP655405 JYA655405:JYL655405 KHW655405:KIH655405 KRS655405:KSD655405 LBO655405:LBZ655405 LLK655405:LLV655405 LVG655405:LVR655405 MFC655405:MFN655405 MOY655405:MPJ655405 MYU655405:MZF655405 NIQ655405:NJB655405 NSM655405:NSX655405 OCI655405:OCT655405 OME655405:OMP655405 OWA655405:OWL655405 PFW655405:PGH655405 PPS655405:PQD655405 PZO655405:PZZ655405 QJK655405:QJV655405 QTG655405:QTR655405 RDC655405:RDN655405 RMY655405:RNJ655405 RWU655405:RXF655405 SGQ655405:SHB655405 SQM655405:SQX655405 TAI655405:TAT655405 TKE655405:TKP655405 TUA655405:TUL655405 UDW655405:UEH655405 UNS655405:UOD655405 UXO655405:UXZ655405 VHK655405:VHV655405 VRG655405:VRR655405 WBC655405:WBN655405 WKY655405:WLJ655405 WUU655405:WVF655405 II720941:IT720941 SE720941:SP720941 ACA720941:ACL720941 ALW720941:AMH720941 AVS720941:AWD720941 BFO720941:BFZ720941 BPK720941:BPV720941 BZG720941:BZR720941 CJC720941:CJN720941 CSY720941:CTJ720941 DCU720941:DDF720941 DMQ720941:DNB720941 DWM720941:DWX720941 EGI720941:EGT720941 EQE720941:EQP720941 FAA720941:FAL720941 FJW720941:FKH720941 FTS720941:FUD720941 GDO720941:GDZ720941 GNK720941:GNV720941 GXG720941:GXR720941 HHC720941:HHN720941 HQY720941:HRJ720941 IAU720941:IBF720941 IKQ720941:ILB720941 IUM720941:IUX720941 JEI720941:JET720941 JOE720941:JOP720941 JYA720941:JYL720941 KHW720941:KIH720941 KRS720941:KSD720941 LBO720941:LBZ720941 LLK720941:LLV720941 LVG720941:LVR720941 MFC720941:MFN720941 MOY720941:MPJ720941 MYU720941:MZF720941 NIQ720941:NJB720941 NSM720941:NSX720941 OCI720941:OCT720941 OME720941:OMP720941 OWA720941:OWL720941 PFW720941:PGH720941 PPS720941:PQD720941 PZO720941:PZZ720941 QJK720941:QJV720941 QTG720941:QTR720941 RDC720941:RDN720941 RMY720941:RNJ720941 RWU720941:RXF720941 SGQ720941:SHB720941 SQM720941:SQX720941 TAI720941:TAT720941 TKE720941:TKP720941 TUA720941:TUL720941 UDW720941:UEH720941 UNS720941:UOD720941 UXO720941:UXZ720941 VHK720941:VHV720941 VRG720941:VRR720941 WBC720941:WBN720941 WKY720941:WLJ720941 WUU720941:WVF720941 II786477:IT786477 SE786477:SP786477 ACA786477:ACL786477 ALW786477:AMH786477 AVS786477:AWD786477 BFO786477:BFZ786477 BPK786477:BPV786477 BZG786477:BZR786477 CJC786477:CJN786477 CSY786477:CTJ786477 DCU786477:DDF786477 DMQ786477:DNB786477 DWM786477:DWX786477 EGI786477:EGT786477 EQE786477:EQP786477 FAA786477:FAL786477 FJW786477:FKH786477 FTS786477:FUD786477 GDO786477:GDZ786477 GNK786477:GNV786477 GXG786477:GXR786477 HHC786477:HHN786477 HQY786477:HRJ786477 IAU786477:IBF786477 IKQ786477:ILB786477 IUM786477:IUX786477 JEI786477:JET786477 JOE786477:JOP786477 JYA786477:JYL786477 KHW786477:KIH786477 KRS786477:KSD786477 LBO786477:LBZ786477 LLK786477:LLV786477 LVG786477:LVR786477 MFC786477:MFN786477 MOY786477:MPJ786477 MYU786477:MZF786477 NIQ786477:NJB786477 NSM786477:NSX786477 OCI786477:OCT786477 OME786477:OMP786477 OWA786477:OWL786477 PFW786477:PGH786477 PPS786477:PQD786477 PZO786477:PZZ786477 QJK786477:QJV786477 QTG786477:QTR786477 RDC786477:RDN786477 RMY786477:RNJ786477 RWU786477:RXF786477 SGQ786477:SHB786477 SQM786477:SQX786477 TAI786477:TAT786477 TKE786477:TKP786477 TUA786477:TUL786477 UDW786477:UEH786477 UNS786477:UOD786477 UXO786477:UXZ786477 VHK786477:VHV786477 VRG786477:VRR786477 WBC786477:WBN786477 WKY786477:WLJ786477 WUU786477:WVF786477 II852013:IT852013 SE852013:SP852013 ACA852013:ACL852013 ALW852013:AMH852013 AVS852013:AWD852013 BFO852013:BFZ852013 BPK852013:BPV852013 BZG852013:BZR852013 CJC852013:CJN852013 CSY852013:CTJ852013 DCU852013:DDF852013 DMQ852013:DNB852013 DWM852013:DWX852013 EGI852013:EGT852013 EQE852013:EQP852013 FAA852013:FAL852013 FJW852013:FKH852013 FTS852013:FUD852013 GDO852013:GDZ852013 GNK852013:GNV852013 GXG852013:GXR852013 HHC852013:HHN852013 HQY852013:HRJ852013 IAU852013:IBF852013 IKQ852013:ILB852013 IUM852013:IUX852013 JEI852013:JET852013 JOE852013:JOP852013 JYA852013:JYL852013 KHW852013:KIH852013 KRS852013:KSD852013 LBO852013:LBZ852013 LLK852013:LLV852013 LVG852013:LVR852013 MFC852013:MFN852013 MOY852013:MPJ852013 MYU852013:MZF852013 NIQ852013:NJB852013 NSM852013:NSX852013 OCI852013:OCT852013 OME852013:OMP852013 OWA852013:OWL852013 PFW852013:PGH852013 PPS852013:PQD852013 PZO852013:PZZ852013 QJK852013:QJV852013 QTG852013:QTR852013 RDC852013:RDN852013 RMY852013:RNJ852013 RWU852013:RXF852013 SGQ852013:SHB852013 SQM852013:SQX852013 TAI852013:TAT852013 TKE852013:TKP852013 TUA852013:TUL852013 UDW852013:UEH852013 UNS852013:UOD852013 UXO852013:UXZ852013 VHK852013:VHV852013 VRG852013:VRR852013 WBC852013:WBN852013 WKY852013:WLJ852013 WUU852013:WVF852013 II917549:IT917549 SE917549:SP917549 ACA917549:ACL917549 ALW917549:AMH917549 AVS917549:AWD917549 BFO917549:BFZ917549 BPK917549:BPV917549 BZG917549:BZR917549 CJC917549:CJN917549 CSY917549:CTJ917549 DCU917549:DDF917549 DMQ917549:DNB917549 DWM917549:DWX917549 EGI917549:EGT917549 EQE917549:EQP917549 FAA917549:FAL917549 FJW917549:FKH917549 FTS917549:FUD917549 GDO917549:GDZ917549 GNK917549:GNV917549 GXG917549:GXR917549 HHC917549:HHN917549 HQY917549:HRJ917549 IAU917549:IBF917549 IKQ917549:ILB917549 IUM917549:IUX917549 JEI917549:JET917549 JOE917549:JOP917549 JYA917549:JYL917549 KHW917549:KIH917549 KRS917549:KSD917549 LBO917549:LBZ917549 LLK917549:LLV917549 LVG917549:LVR917549 MFC917549:MFN917549 MOY917549:MPJ917549 MYU917549:MZF917549 NIQ917549:NJB917549 NSM917549:NSX917549 OCI917549:OCT917549 OME917549:OMP917549 OWA917549:OWL917549 PFW917549:PGH917549 PPS917549:PQD917549 PZO917549:PZZ917549 QJK917549:QJV917549 QTG917549:QTR917549 RDC917549:RDN917549 RMY917549:RNJ917549 RWU917549:RXF917549 SGQ917549:SHB917549 SQM917549:SQX917549 TAI917549:TAT917549 TKE917549:TKP917549 TUA917549:TUL917549 UDW917549:UEH917549 UNS917549:UOD917549 UXO917549:UXZ917549 VHK917549:VHV917549 VRG917549:VRR917549 WBC917549:WBN917549 WKY917549:WLJ917549 WUU917549:WVF917549 II983085:IT983085 SE983085:SP983085 ACA983085:ACL983085 ALW983085:AMH983085 AVS983085:AWD983085 BFO983085:BFZ983085 BPK983085:BPV983085 BZG983085:BZR983085 CJC983085:CJN983085 CSY983085:CTJ983085 DCU983085:DDF983085 DMQ983085:DNB983085 DWM983085:DWX983085 EGI983085:EGT983085 EQE983085:EQP983085 FAA983085:FAL983085 FJW983085:FKH983085 FTS983085:FUD983085 GDO983085:GDZ983085 GNK983085:GNV983085 GXG983085:GXR983085 HHC983085:HHN983085 HQY983085:HRJ983085 IAU983085:IBF983085 IKQ983085:ILB983085 IUM983085:IUX983085 JEI983085:JET983085 JOE983085:JOP983085 JYA983085:JYL983085 KHW983085:KIH983085 KRS983085:KSD983085 LBO983085:LBZ983085 LLK983085:LLV983085 LVG983085:LVR983085 MFC983085:MFN983085 MOY983085:MPJ983085 MYU983085:MZF983085 NIQ983085:NJB983085 NSM983085:NSX983085 OCI983085:OCT983085 OME983085:OMP983085 OWA983085:OWL983085 PFW983085:PGH983085 PPS983085:PQD983085 PZO983085:PZZ983085 QJK983085:QJV983085 QTG983085:QTR983085 RDC983085:RDN983085 RMY983085:RNJ983085 RWU983085:RXF983085 SGQ983085:SHB983085 SQM983085:SQX983085 TAI983085:TAT983085 TKE983085:TKP983085 TUA983085:TUL983085 UDW983085:UEH983085 UNS983085:UOD983085 UXO983085:UXZ983085 VHK983085:VHV983085 VRG983085:VRR983085 WBC983085:WBN983085 WKY983085:WLJ983085 WUU983085:WVF983085 II65447:IT65452 SE65447:SP65452 ACA65447:ACL65452 ALW65447:AMH65452 AVS65447:AWD65452 BFO65447:BFZ65452 BPK65447:BPV65452 BZG65447:BZR65452 CJC65447:CJN65452 CSY65447:CTJ65452 DCU65447:DDF65452 DMQ65447:DNB65452 DWM65447:DWX65452 EGI65447:EGT65452 EQE65447:EQP65452 FAA65447:FAL65452 FJW65447:FKH65452 FTS65447:FUD65452 GDO65447:GDZ65452 GNK65447:GNV65452 GXG65447:GXR65452 HHC65447:HHN65452 HQY65447:HRJ65452 IAU65447:IBF65452 IKQ65447:ILB65452 IUM65447:IUX65452 JEI65447:JET65452 JOE65447:JOP65452 JYA65447:JYL65452 KHW65447:KIH65452 KRS65447:KSD65452 LBO65447:LBZ65452 LLK65447:LLV65452 LVG65447:LVR65452 MFC65447:MFN65452 MOY65447:MPJ65452 MYU65447:MZF65452 NIQ65447:NJB65452 NSM65447:NSX65452 OCI65447:OCT65452 OME65447:OMP65452 OWA65447:OWL65452 PFW65447:PGH65452 PPS65447:PQD65452 PZO65447:PZZ65452 QJK65447:QJV65452 QTG65447:QTR65452 RDC65447:RDN65452 RMY65447:RNJ65452 RWU65447:RXF65452 SGQ65447:SHB65452 SQM65447:SQX65452 TAI65447:TAT65452 TKE65447:TKP65452 TUA65447:TUL65452 UDW65447:UEH65452 UNS65447:UOD65452 UXO65447:UXZ65452 VHK65447:VHV65452 VRG65447:VRR65452 WBC65447:WBN65452 WKY65447:WLJ65452 WUU65447:WVF65452 II130983:IT130988 SE130983:SP130988 ACA130983:ACL130988 ALW130983:AMH130988 AVS130983:AWD130988 BFO130983:BFZ130988 BPK130983:BPV130988 BZG130983:BZR130988 CJC130983:CJN130988 CSY130983:CTJ130988 DCU130983:DDF130988 DMQ130983:DNB130988 DWM130983:DWX130988 EGI130983:EGT130988 EQE130983:EQP130988 FAA130983:FAL130988 FJW130983:FKH130988 FTS130983:FUD130988 GDO130983:GDZ130988 GNK130983:GNV130988 GXG130983:GXR130988 HHC130983:HHN130988 HQY130983:HRJ130988 IAU130983:IBF130988 IKQ130983:ILB130988 IUM130983:IUX130988 JEI130983:JET130988 JOE130983:JOP130988 JYA130983:JYL130988 KHW130983:KIH130988 KRS130983:KSD130988 LBO130983:LBZ130988 LLK130983:LLV130988 LVG130983:LVR130988 MFC130983:MFN130988 MOY130983:MPJ130988 MYU130983:MZF130988 NIQ130983:NJB130988 NSM130983:NSX130988 OCI130983:OCT130988 OME130983:OMP130988 OWA130983:OWL130988 PFW130983:PGH130988 PPS130983:PQD130988 PZO130983:PZZ130988 QJK130983:QJV130988 QTG130983:QTR130988 RDC130983:RDN130988 RMY130983:RNJ130988 RWU130983:RXF130988 SGQ130983:SHB130988 SQM130983:SQX130988 TAI130983:TAT130988 TKE130983:TKP130988 TUA130983:TUL130988 UDW130983:UEH130988 UNS130983:UOD130988 UXO130983:UXZ130988 VHK130983:VHV130988 VRG130983:VRR130988 WBC130983:WBN130988 WKY130983:WLJ130988 WUU130983:WVF130988 II196519:IT196524 SE196519:SP196524 ACA196519:ACL196524 ALW196519:AMH196524 AVS196519:AWD196524 BFO196519:BFZ196524 BPK196519:BPV196524 BZG196519:BZR196524 CJC196519:CJN196524 CSY196519:CTJ196524 DCU196519:DDF196524 DMQ196519:DNB196524 DWM196519:DWX196524 EGI196519:EGT196524 EQE196519:EQP196524 FAA196519:FAL196524 FJW196519:FKH196524 FTS196519:FUD196524 GDO196519:GDZ196524 GNK196519:GNV196524 GXG196519:GXR196524 HHC196519:HHN196524 HQY196519:HRJ196524 IAU196519:IBF196524 IKQ196519:ILB196524 IUM196519:IUX196524 JEI196519:JET196524 JOE196519:JOP196524 JYA196519:JYL196524 KHW196519:KIH196524 KRS196519:KSD196524 LBO196519:LBZ196524 LLK196519:LLV196524 LVG196519:LVR196524 MFC196519:MFN196524 MOY196519:MPJ196524 MYU196519:MZF196524 NIQ196519:NJB196524 NSM196519:NSX196524 OCI196519:OCT196524 OME196519:OMP196524 OWA196519:OWL196524 PFW196519:PGH196524 PPS196519:PQD196524 PZO196519:PZZ196524 QJK196519:QJV196524 QTG196519:QTR196524 RDC196519:RDN196524 RMY196519:RNJ196524 RWU196519:RXF196524 SGQ196519:SHB196524 SQM196519:SQX196524 TAI196519:TAT196524 TKE196519:TKP196524 TUA196519:TUL196524 UDW196519:UEH196524 UNS196519:UOD196524 UXO196519:UXZ196524 VHK196519:VHV196524 VRG196519:VRR196524 WBC196519:WBN196524 WKY196519:WLJ196524 WUU196519:WVF196524 II262055:IT262060 SE262055:SP262060 ACA262055:ACL262060 ALW262055:AMH262060 AVS262055:AWD262060 BFO262055:BFZ262060 BPK262055:BPV262060 BZG262055:BZR262060 CJC262055:CJN262060 CSY262055:CTJ262060 DCU262055:DDF262060 DMQ262055:DNB262060 DWM262055:DWX262060 EGI262055:EGT262060 EQE262055:EQP262060 FAA262055:FAL262060 FJW262055:FKH262060 FTS262055:FUD262060 GDO262055:GDZ262060 GNK262055:GNV262060 GXG262055:GXR262060 HHC262055:HHN262060 HQY262055:HRJ262060 IAU262055:IBF262060 IKQ262055:ILB262060 IUM262055:IUX262060 JEI262055:JET262060 JOE262055:JOP262060 JYA262055:JYL262060 KHW262055:KIH262060 KRS262055:KSD262060 LBO262055:LBZ262060 LLK262055:LLV262060 LVG262055:LVR262060 MFC262055:MFN262060 MOY262055:MPJ262060 MYU262055:MZF262060 NIQ262055:NJB262060 NSM262055:NSX262060 OCI262055:OCT262060 OME262055:OMP262060 OWA262055:OWL262060 PFW262055:PGH262060 PPS262055:PQD262060 PZO262055:PZZ262060 QJK262055:QJV262060 QTG262055:QTR262060 RDC262055:RDN262060 RMY262055:RNJ262060 RWU262055:RXF262060 SGQ262055:SHB262060 SQM262055:SQX262060 TAI262055:TAT262060 TKE262055:TKP262060 TUA262055:TUL262060 UDW262055:UEH262060 UNS262055:UOD262060 UXO262055:UXZ262060 VHK262055:VHV262060 VRG262055:VRR262060 WBC262055:WBN262060 WKY262055:WLJ262060 WUU262055:WVF262060 II327591:IT327596 SE327591:SP327596 ACA327591:ACL327596 ALW327591:AMH327596 AVS327591:AWD327596 BFO327591:BFZ327596 BPK327591:BPV327596 BZG327591:BZR327596 CJC327591:CJN327596 CSY327591:CTJ327596 DCU327591:DDF327596 DMQ327591:DNB327596 DWM327591:DWX327596 EGI327591:EGT327596 EQE327591:EQP327596 FAA327591:FAL327596 FJW327591:FKH327596 FTS327591:FUD327596 GDO327591:GDZ327596 GNK327591:GNV327596 GXG327591:GXR327596 HHC327591:HHN327596 HQY327591:HRJ327596 IAU327591:IBF327596 IKQ327591:ILB327596 IUM327591:IUX327596 JEI327591:JET327596 JOE327591:JOP327596 JYA327591:JYL327596 KHW327591:KIH327596 KRS327591:KSD327596 LBO327591:LBZ327596 LLK327591:LLV327596 LVG327591:LVR327596 MFC327591:MFN327596 MOY327591:MPJ327596 MYU327591:MZF327596 NIQ327591:NJB327596 NSM327591:NSX327596 OCI327591:OCT327596 OME327591:OMP327596 OWA327591:OWL327596 PFW327591:PGH327596 PPS327591:PQD327596 PZO327591:PZZ327596 QJK327591:QJV327596 QTG327591:QTR327596 RDC327591:RDN327596 RMY327591:RNJ327596 RWU327591:RXF327596 SGQ327591:SHB327596 SQM327591:SQX327596 TAI327591:TAT327596 TKE327591:TKP327596 TUA327591:TUL327596 UDW327591:UEH327596 UNS327591:UOD327596 UXO327591:UXZ327596 VHK327591:VHV327596 VRG327591:VRR327596 WBC327591:WBN327596 WKY327591:WLJ327596 WUU327591:WVF327596 II393127:IT393132 SE393127:SP393132 ACA393127:ACL393132 ALW393127:AMH393132 AVS393127:AWD393132 BFO393127:BFZ393132 BPK393127:BPV393132 BZG393127:BZR393132 CJC393127:CJN393132 CSY393127:CTJ393132 DCU393127:DDF393132 DMQ393127:DNB393132 DWM393127:DWX393132 EGI393127:EGT393132 EQE393127:EQP393132 FAA393127:FAL393132 FJW393127:FKH393132 FTS393127:FUD393132 GDO393127:GDZ393132 GNK393127:GNV393132 GXG393127:GXR393132 HHC393127:HHN393132 HQY393127:HRJ393132 IAU393127:IBF393132 IKQ393127:ILB393132 IUM393127:IUX393132 JEI393127:JET393132 JOE393127:JOP393132 JYA393127:JYL393132 KHW393127:KIH393132 KRS393127:KSD393132 LBO393127:LBZ393132 LLK393127:LLV393132 LVG393127:LVR393132 MFC393127:MFN393132 MOY393127:MPJ393132 MYU393127:MZF393132 NIQ393127:NJB393132 NSM393127:NSX393132 OCI393127:OCT393132 OME393127:OMP393132 OWA393127:OWL393132 PFW393127:PGH393132 PPS393127:PQD393132 PZO393127:PZZ393132 QJK393127:QJV393132 QTG393127:QTR393132 RDC393127:RDN393132 RMY393127:RNJ393132 RWU393127:RXF393132 SGQ393127:SHB393132 SQM393127:SQX393132 TAI393127:TAT393132 TKE393127:TKP393132 TUA393127:TUL393132 UDW393127:UEH393132 UNS393127:UOD393132 UXO393127:UXZ393132 VHK393127:VHV393132 VRG393127:VRR393132 WBC393127:WBN393132 WKY393127:WLJ393132 WUU393127:WVF393132 II458663:IT458668 SE458663:SP458668 ACA458663:ACL458668 ALW458663:AMH458668 AVS458663:AWD458668 BFO458663:BFZ458668 BPK458663:BPV458668 BZG458663:BZR458668 CJC458663:CJN458668 CSY458663:CTJ458668 DCU458663:DDF458668 DMQ458663:DNB458668 DWM458663:DWX458668 EGI458663:EGT458668 EQE458663:EQP458668 FAA458663:FAL458668 FJW458663:FKH458668 FTS458663:FUD458668 GDO458663:GDZ458668 GNK458663:GNV458668 GXG458663:GXR458668 HHC458663:HHN458668 HQY458663:HRJ458668 IAU458663:IBF458668 IKQ458663:ILB458668 IUM458663:IUX458668 JEI458663:JET458668 JOE458663:JOP458668 JYA458663:JYL458668 KHW458663:KIH458668 KRS458663:KSD458668 LBO458663:LBZ458668 LLK458663:LLV458668 LVG458663:LVR458668 MFC458663:MFN458668 MOY458663:MPJ458668 MYU458663:MZF458668 NIQ458663:NJB458668 NSM458663:NSX458668 OCI458663:OCT458668 OME458663:OMP458668 OWA458663:OWL458668 PFW458663:PGH458668 PPS458663:PQD458668 PZO458663:PZZ458668 QJK458663:QJV458668 QTG458663:QTR458668 RDC458663:RDN458668 RMY458663:RNJ458668 RWU458663:RXF458668 SGQ458663:SHB458668 SQM458663:SQX458668 TAI458663:TAT458668 TKE458663:TKP458668 TUA458663:TUL458668 UDW458663:UEH458668 UNS458663:UOD458668 UXO458663:UXZ458668 VHK458663:VHV458668 VRG458663:VRR458668 WBC458663:WBN458668 WKY458663:WLJ458668 WUU458663:WVF458668 II524199:IT524204 SE524199:SP524204 ACA524199:ACL524204 ALW524199:AMH524204 AVS524199:AWD524204 BFO524199:BFZ524204 BPK524199:BPV524204 BZG524199:BZR524204 CJC524199:CJN524204 CSY524199:CTJ524204 DCU524199:DDF524204 DMQ524199:DNB524204 DWM524199:DWX524204 EGI524199:EGT524204 EQE524199:EQP524204 FAA524199:FAL524204 FJW524199:FKH524204 FTS524199:FUD524204 GDO524199:GDZ524204 GNK524199:GNV524204 GXG524199:GXR524204 HHC524199:HHN524204 HQY524199:HRJ524204 IAU524199:IBF524204 IKQ524199:ILB524204 IUM524199:IUX524204 JEI524199:JET524204 JOE524199:JOP524204 JYA524199:JYL524204 KHW524199:KIH524204 KRS524199:KSD524204 LBO524199:LBZ524204 LLK524199:LLV524204 LVG524199:LVR524204 MFC524199:MFN524204 MOY524199:MPJ524204 MYU524199:MZF524204 NIQ524199:NJB524204 NSM524199:NSX524204 OCI524199:OCT524204 OME524199:OMP524204 OWA524199:OWL524204 PFW524199:PGH524204 PPS524199:PQD524204 PZO524199:PZZ524204 QJK524199:QJV524204 QTG524199:QTR524204 RDC524199:RDN524204 RMY524199:RNJ524204 RWU524199:RXF524204 SGQ524199:SHB524204 SQM524199:SQX524204 TAI524199:TAT524204 TKE524199:TKP524204 TUA524199:TUL524204 UDW524199:UEH524204 UNS524199:UOD524204 UXO524199:UXZ524204 VHK524199:VHV524204 VRG524199:VRR524204 WBC524199:WBN524204 WKY524199:WLJ524204 WUU524199:WVF524204 II589735:IT589740 SE589735:SP589740 ACA589735:ACL589740 ALW589735:AMH589740 AVS589735:AWD589740 BFO589735:BFZ589740 BPK589735:BPV589740 BZG589735:BZR589740 CJC589735:CJN589740 CSY589735:CTJ589740 DCU589735:DDF589740 DMQ589735:DNB589740 DWM589735:DWX589740 EGI589735:EGT589740 EQE589735:EQP589740 FAA589735:FAL589740 FJW589735:FKH589740 FTS589735:FUD589740 GDO589735:GDZ589740 GNK589735:GNV589740 GXG589735:GXR589740 HHC589735:HHN589740 HQY589735:HRJ589740 IAU589735:IBF589740 IKQ589735:ILB589740 IUM589735:IUX589740 JEI589735:JET589740 JOE589735:JOP589740 JYA589735:JYL589740 KHW589735:KIH589740 KRS589735:KSD589740 LBO589735:LBZ589740 LLK589735:LLV589740 LVG589735:LVR589740 MFC589735:MFN589740 MOY589735:MPJ589740 MYU589735:MZF589740 NIQ589735:NJB589740 NSM589735:NSX589740 OCI589735:OCT589740 OME589735:OMP589740 OWA589735:OWL589740 PFW589735:PGH589740 PPS589735:PQD589740 PZO589735:PZZ589740 QJK589735:QJV589740 QTG589735:QTR589740 RDC589735:RDN589740 RMY589735:RNJ589740 RWU589735:RXF589740 SGQ589735:SHB589740 SQM589735:SQX589740 TAI589735:TAT589740 TKE589735:TKP589740 TUA589735:TUL589740 UDW589735:UEH589740 UNS589735:UOD589740 UXO589735:UXZ589740 VHK589735:VHV589740 VRG589735:VRR589740 WBC589735:WBN589740 WKY589735:WLJ589740 WUU589735:WVF589740 II655271:IT655276 SE655271:SP655276 ACA655271:ACL655276 ALW655271:AMH655276 AVS655271:AWD655276 BFO655271:BFZ655276 BPK655271:BPV655276 BZG655271:BZR655276 CJC655271:CJN655276 CSY655271:CTJ655276 DCU655271:DDF655276 DMQ655271:DNB655276 DWM655271:DWX655276 EGI655271:EGT655276 EQE655271:EQP655276 FAA655271:FAL655276 FJW655271:FKH655276 FTS655271:FUD655276 GDO655271:GDZ655276 GNK655271:GNV655276 GXG655271:GXR655276 HHC655271:HHN655276 HQY655271:HRJ655276 IAU655271:IBF655276 IKQ655271:ILB655276 IUM655271:IUX655276 JEI655271:JET655276 JOE655271:JOP655276 JYA655271:JYL655276 KHW655271:KIH655276 KRS655271:KSD655276 LBO655271:LBZ655276 LLK655271:LLV655276 LVG655271:LVR655276 MFC655271:MFN655276 MOY655271:MPJ655276 MYU655271:MZF655276 NIQ655271:NJB655276 NSM655271:NSX655276 OCI655271:OCT655276 OME655271:OMP655276 OWA655271:OWL655276 PFW655271:PGH655276 PPS655271:PQD655276 PZO655271:PZZ655276 QJK655271:QJV655276 QTG655271:QTR655276 RDC655271:RDN655276 RMY655271:RNJ655276 RWU655271:RXF655276 SGQ655271:SHB655276 SQM655271:SQX655276 TAI655271:TAT655276 TKE655271:TKP655276 TUA655271:TUL655276 UDW655271:UEH655276 UNS655271:UOD655276 UXO655271:UXZ655276 VHK655271:VHV655276 VRG655271:VRR655276 WBC655271:WBN655276 WKY655271:WLJ655276 WUU655271:WVF655276 II720807:IT720812 SE720807:SP720812 ACA720807:ACL720812 ALW720807:AMH720812 AVS720807:AWD720812 BFO720807:BFZ720812 BPK720807:BPV720812 BZG720807:BZR720812 CJC720807:CJN720812 CSY720807:CTJ720812 DCU720807:DDF720812 DMQ720807:DNB720812 DWM720807:DWX720812 EGI720807:EGT720812 EQE720807:EQP720812 FAA720807:FAL720812 FJW720807:FKH720812 FTS720807:FUD720812 GDO720807:GDZ720812 GNK720807:GNV720812 GXG720807:GXR720812 HHC720807:HHN720812 HQY720807:HRJ720812 IAU720807:IBF720812 IKQ720807:ILB720812 IUM720807:IUX720812 JEI720807:JET720812 JOE720807:JOP720812 JYA720807:JYL720812 KHW720807:KIH720812 KRS720807:KSD720812 LBO720807:LBZ720812 LLK720807:LLV720812 LVG720807:LVR720812 MFC720807:MFN720812 MOY720807:MPJ720812 MYU720807:MZF720812 NIQ720807:NJB720812 NSM720807:NSX720812 OCI720807:OCT720812 OME720807:OMP720812 OWA720807:OWL720812 PFW720807:PGH720812 PPS720807:PQD720812 PZO720807:PZZ720812 QJK720807:QJV720812 QTG720807:QTR720812 RDC720807:RDN720812 RMY720807:RNJ720812 RWU720807:RXF720812 SGQ720807:SHB720812 SQM720807:SQX720812 TAI720807:TAT720812 TKE720807:TKP720812 TUA720807:TUL720812 UDW720807:UEH720812 UNS720807:UOD720812 UXO720807:UXZ720812 VHK720807:VHV720812 VRG720807:VRR720812 WBC720807:WBN720812 WKY720807:WLJ720812 WUU720807:WVF720812 II786343:IT786348 SE786343:SP786348 ACA786343:ACL786348 ALW786343:AMH786348 AVS786343:AWD786348 BFO786343:BFZ786348 BPK786343:BPV786348 BZG786343:BZR786348 CJC786343:CJN786348 CSY786343:CTJ786348 DCU786343:DDF786348 DMQ786343:DNB786348 DWM786343:DWX786348 EGI786343:EGT786348 EQE786343:EQP786348 FAA786343:FAL786348 FJW786343:FKH786348 FTS786343:FUD786348 GDO786343:GDZ786348 GNK786343:GNV786348 GXG786343:GXR786348 HHC786343:HHN786348 HQY786343:HRJ786348 IAU786343:IBF786348 IKQ786343:ILB786348 IUM786343:IUX786348 JEI786343:JET786348 JOE786343:JOP786348 JYA786343:JYL786348 KHW786343:KIH786348 KRS786343:KSD786348 LBO786343:LBZ786348 LLK786343:LLV786348 LVG786343:LVR786348 MFC786343:MFN786348 MOY786343:MPJ786348 MYU786343:MZF786348 NIQ786343:NJB786348 NSM786343:NSX786348 OCI786343:OCT786348 OME786343:OMP786348 OWA786343:OWL786348 PFW786343:PGH786348 PPS786343:PQD786348 PZO786343:PZZ786348 QJK786343:QJV786348 QTG786343:QTR786348 RDC786343:RDN786348 RMY786343:RNJ786348 RWU786343:RXF786348 SGQ786343:SHB786348 SQM786343:SQX786348 TAI786343:TAT786348 TKE786343:TKP786348 TUA786343:TUL786348 UDW786343:UEH786348 UNS786343:UOD786348 UXO786343:UXZ786348 VHK786343:VHV786348 VRG786343:VRR786348 WBC786343:WBN786348 WKY786343:WLJ786348 WUU786343:WVF786348 II851879:IT851884 SE851879:SP851884 ACA851879:ACL851884 ALW851879:AMH851884 AVS851879:AWD851884 BFO851879:BFZ851884 BPK851879:BPV851884 BZG851879:BZR851884 CJC851879:CJN851884 CSY851879:CTJ851884 DCU851879:DDF851884 DMQ851879:DNB851884 DWM851879:DWX851884 EGI851879:EGT851884 EQE851879:EQP851884 FAA851879:FAL851884 FJW851879:FKH851884 FTS851879:FUD851884 GDO851879:GDZ851884 GNK851879:GNV851884 GXG851879:GXR851884 HHC851879:HHN851884 HQY851879:HRJ851884 IAU851879:IBF851884 IKQ851879:ILB851884 IUM851879:IUX851884 JEI851879:JET851884 JOE851879:JOP851884 JYA851879:JYL851884 KHW851879:KIH851884 KRS851879:KSD851884 LBO851879:LBZ851884 LLK851879:LLV851884 LVG851879:LVR851884 MFC851879:MFN851884 MOY851879:MPJ851884 MYU851879:MZF851884 NIQ851879:NJB851884 NSM851879:NSX851884 OCI851879:OCT851884 OME851879:OMP851884 OWA851879:OWL851884 PFW851879:PGH851884 PPS851879:PQD851884 PZO851879:PZZ851884 QJK851879:QJV851884 QTG851879:QTR851884 RDC851879:RDN851884 RMY851879:RNJ851884 RWU851879:RXF851884 SGQ851879:SHB851884 SQM851879:SQX851884 TAI851879:TAT851884 TKE851879:TKP851884 TUA851879:TUL851884 UDW851879:UEH851884 UNS851879:UOD851884 UXO851879:UXZ851884 VHK851879:VHV851884 VRG851879:VRR851884 WBC851879:WBN851884 WKY851879:WLJ851884 WUU851879:WVF851884 II917415:IT917420 SE917415:SP917420 ACA917415:ACL917420 ALW917415:AMH917420 AVS917415:AWD917420 BFO917415:BFZ917420 BPK917415:BPV917420 BZG917415:BZR917420 CJC917415:CJN917420 CSY917415:CTJ917420 DCU917415:DDF917420 DMQ917415:DNB917420 DWM917415:DWX917420 EGI917415:EGT917420 EQE917415:EQP917420 FAA917415:FAL917420 FJW917415:FKH917420 FTS917415:FUD917420 GDO917415:GDZ917420 GNK917415:GNV917420 GXG917415:GXR917420 HHC917415:HHN917420 HQY917415:HRJ917420 IAU917415:IBF917420 IKQ917415:ILB917420 IUM917415:IUX917420 JEI917415:JET917420 JOE917415:JOP917420 JYA917415:JYL917420 KHW917415:KIH917420 KRS917415:KSD917420 LBO917415:LBZ917420 LLK917415:LLV917420 LVG917415:LVR917420 MFC917415:MFN917420 MOY917415:MPJ917420 MYU917415:MZF917420 NIQ917415:NJB917420 NSM917415:NSX917420 OCI917415:OCT917420 OME917415:OMP917420 OWA917415:OWL917420 PFW917415:PGH917420 PPS917415:PQD917420 PZO917415:PZZ917420 QJK917415:QJV917420 QTG917415:QTR917420 RDC917415:RDN917420 RMY917415:RNJ917420 RWU917415:RXF917420 SGQ917415:SHB917420 SQM917415:SQX917420 TAI917415:TAT917420 TKE917415:TKP917420 TUA917415:TUL917420 UDW917415:UEH917420 UNS917415:UOD917420 UXO917415:UXZ917420 VHK917415:VHV917420 VRG917415:VRR917420 WBC917415:WBN917420 WKY917415:WLJ917420 WUU917415:WVF917420 II982951:IT982956 SE982951:SP982956 ACA982951:ACL982956 ALW982951:AMH982956 AVS982951:AWD982956 BFO982951:BFZ982956 BPK982951:BPV982956 BZG982951:BZR982956 CJC982951:CJN982956 CSY982951:CTJ982956 DCU982951:DDF982956 DMQ982951:DNB982956 DWM982951:DWX982956 EGI982951:EGT982956 EQE982951:EQP982956 FAA982951:FAL982956 FJW982951:FKH982956 FTS982951:FUD982956 GDO982951:GDZ982956 GNK982951:GNV982956 GXG982951:GXR982956 HHC982951:HHN982956 HQY982951:HRJ982956 IAU982951:IBF982956 IKQ982951:ILB982956 IUM982951:IUX982956 JEI982951:JET982956 JOE982951:JOP982956 JYA982951:JYL982956 KHW982951:KIH982956 KRS982951:KSD982956 LBO982951:LBZ982956 LLK982951:LLV982956 LVG982951:LVR982956 MFC982951:MFN982956 MOY982951:MPJ982956 MYU982951:MZF982956 NIQ982951:NJB982956 NSM982951:NSX982956 OCI982951:OCT982956 OME982951:OMP982956 OWA982951:OWL982956 PFW982951:PGH982956 PPS982951:PQD982956 PZO982951:PZZ982956 QJK982951:QJV982956 QTG982951:QTR982956 RDC982951:RDN982956 RMY982951:RNJ982956 RWU982951:RXF982956 SGQ982951:SHB982956 SQM982951:SQX982956 TAI982951:TAT982956 TKE982951:TKP982956 TUA982951:TUL982956 UDW982951:UEH982956 UNS982951:UOD982956 UXO982951:UXZ982956 VHK982951:VHV982956 VRG982951:VRR982956 WBC982951:WBN982956 WKY982951:WLJ982956 WUU982951:WVF982956 HI65447:HT65452 RE65447:RP65452 ABA65447:ABL65452 AKW65447:ALH65452 AUS65447:AVD65452 BEO65447:BEZ65452 BOK65447:BOV65452 BYG65447:BYR65452 CIC65447:CIN65452 CRY65447:CSJ65452 DBU65447:DCF65452 DLQ65447:DMB65452 DVM65447:DVX65452 EFI65447:EFT65452 EPE65447:EPP65452 EZA65447:EZL65452 FIW65447:FJH65452 FSS65447:FTD65452 GCO65447:GCZ65452 GMK65447:GMV65452 GWG65447:GWR65452 HGC65447:HGN65452 HPY65447:HQJ65452 HZU65447:IAF65452 IJQ65447:IKB65452 ITM65447:ITX65452 JDI65447:JDT65452 JNE65447:JNP65452 JXA65447:JXL65452 KGW65447:KHH65452 KQS65447:KRD65452 LAO65447:LAZ65452 LKK65447:LKV65452 LUG65447:LUR65452 MEC65447:MEN65452 MNY65447:MOJ65452 MXU65447:MYF65452 NHQ65447:NIB65452 NRM65447:NRX65452 OBI65447:OBT65452 OLE65447:OLP65452 OVA65447:OVL65452 PEW65447:PFH65452 POS65447:PPD65452 PYO65447:PYZ65452 QIK65447:QIV65452 QSG65447:QSR65452 RCC65447:RCN65452 RLY65447:RMJ65452 RVU65447:RWF65452 SFQ65447:SGB65452 SPM65447:SPX65452 SZI65447:SZT65452 TJE65447:TJP65452 TTA65447:TTL65452 UCW65447:UDH65452 UMS65447:UND65452 UWO65447:UWZ65452 VGK65447:VGV65452 VQG65447:VQR65452 WAC65447:WAN65452 WJY65447:WKJ65452 WTU65447:WUF65452 HI130983:HT130988 RE130983:RP130988 ABA130983:ABL130988 AKW130983:ALH130988 AUS130983:AVD130988 BEO130983:BEZ130988 BOK130983:BOV130988 BYG130983:BYR130988 CIC130983:CIN130988 CRY130983:CSJ130988 DBU130983:DCF130988 DLQ130983:DMB130988 DVM130983:DVX130988 EFI130983:EFT130988 EPE130983:EPP130988 EZA130983:EZL130988 FIW130983:FJH130988 FSS130983:FTD130988 GCO130983:GCZ130988 GMK130983:GMV130988 GWG130983:GWR130988 HGC130983:HGN130988 HPY130983:HQJ130988 HZU130983:IAF130988 IJQ130983:IKB130988 ITM130983:ITX130988 JDI130983:JDT130988 JNE130983:JNP130988 JXA130983:JXL130988 KGW130983:KHH130988 KQS130983:KRD130988 LAO130983:LAZ130988 LKK130983:LKV130988 LUG130983:LUR130988 MEC130983:MEN130988 MNY130983:MOJ130988 MXU130983:MYF130988 NHQ130983:NIB130988 NRM130983:NRX130988 OBI130983:OBT130988 OLE130983:OLP130988 OVA130983:OVL130988 PEW130983:PFH130988 POS130983:PPD130988 PYO130983:PYZ130988 QIK130983:QIV130988 QSG130983:QSR130988 RCC130983:RCN130988 RLY130983:RMJ130988 RVU130983:RWF130988 SFQ130983:SGB130988 SPM130983:SPX130988 SZI130983:SZT130988 TJE130983:TJP130988 TTA130983:TTL130988 UCW130983:UDH130988 UMS130983:UND130988 UWO130983:UWZ130988 VGK130983:VGV130988 VQG130983:VQR130988 WAC130983:WAN130988 WJY130983:WKJ130988 WTU130983:WUF130988 HI196519:HT196524 RE196519:RP196524 ABA196519:ABL196524 AKW196519:ALH196524 AUS196519:AVD196524 BEO196519:BEZ196524 BOK196519:BOV196524 BYG196519:BYR196524 CIC196519:CIN196524 CRY196519:CSJ196524 DBU196519:DCF196524 DLQ196519:DMB196524 DVM196519:DVX196524 EFI196519:EFT196524 EPE196519:EPP196524 EZA196519:EZL196524 FIW196519:FJH196524 FSS196519:FTD196524 GCO196519:GCZ196524 GMK196519:GMV196524 GWG196519:GWR196524 HGC196519:HGN196524 HPY196519:HQJ196524 HZU196519:IAF196524 IJQ196519:IKB196524 ITM196519:ITX196524 JDI196519:JDT196524 JNE196519:JNP196524 JXA196519:JXL196524 KGW196519:KHH196524 KQS196519:KRD196524 LAO196519:LAZ196524 LKK196519:LKV196524 LUG196519:LUR196524 MEC196519:MEN196524 MNY196519:MOJ196524 MXU196519:MYF196524 NHQ196519:NIB196524 NRM196519:NRX196524 OBI196519:OBT196524 OLE196519:OLP196524 OVA196519:OVL196524 PEW196519:PFH196524 POS196519:PPD196524 PYO196519:PYZ196524 QIK196519:QIV196524 QSG196519:QSR196524 RCC196519:RCN196524 RLY196519:RMJ196524 RVU196519:RWF196524 SFQ196519:SGB196524 SPM196519:SPX196524 SZI196519:SZT196524 TJE196519:TJP196524 TTA196519:TTL196524 UCW196519:UDH196524 UMS196519:UND196524 UWO196519:UWZ196524 VGK196519:VGV196524 VQG196519:VQR196524 WAC196519:WAN196524 WJY196519:WKJ196524 WTU196519:WUF196524 HI262055:HT262060 RE262055:RP262060 ABA262055:ABL262060 AKW262055:ALH262060 AUS262055:AVD262060 BEO262055:BEZ262060 BOK262055:BOV262060 BYG262055:BYR262060 CIC262055:CIN262060 CRY262055:CSJ262060 DBU262055:DCF262060 DLQ262055:DMB262060 DVM262055:DVX262060 EFI262055:EFT262060 EPE262055:EPP262060 EZA262055:EZL262060 FIW262055:FJH262060 FSS262055:FTD262060 GCO262055:GCZ262060 GMK262055:GMV262060 GWG262055:GWR262060 HGC262055:HGN262060 HPY262055:HQJ262060 HZU262055:IAF262060 IJQ262055:IKB262060 ITM262055:ITX262060 JDI262055:JDT262060 JNE262055:JNP262060 JXA262055:JXL262060 KGW262055:KHH262060 KQS262055:KRD262060 LAO262055:LAZ262060 LKK262055:LKV262060 LUG262055:LUR262060 MEC262055:MEN262060 MNY262055:MOJ262060 MXU262055:MYF262060 NHQ262055:NIB262060 NRM262055:NRX262060 OBI262055:OBT262060 OLE262055:OLP262060 OVA262055:OVL262060 PEW262055:PFH262060 POS262055:PPD262060 PYO262055:PYZ262060 QIK262055:QIV262060 QSG262055:QSR262060 RCC262055:RCN262060 RLY262055:RMJ262060 RVU262055:RWF262060 SFQ262055:SGB262060 SPM262055:SPX262060 SZI262055:SZT262060 TJE262055:TJP262060 TTA262055:TTL262060 UCW262055:UDH262060 UMS262055:UND262060 UWO262055:UWZ262060 VGK262055:VGV262060 VQG262055:VQR262060 WAC262055:WAN262060 WJY262055:WKJ262060 WTU262055:WUF262060 HI327591:HT327596 RE327591:RP327596 ABA327591:ABL327596 AKW327591:ALH327596 AUS327591:AVD327596 BEO327591:BEZ327596 BOK327591:BOV327596 BYG327591:BYR327596 CIC327591:CIN327596 CRY327591:CSJ327596 DBU327591:DCF327596 DLQ327591:DMB327596 DVM327591:DVX327596 EFI327591:EFT327596 EPE327591:EPP327596 EZA327591:EZL327596 FIW327591:FJH327596 FSS327591:FTD327596 GCO327591:GCZ327596 GMK327591:GMV327596 GWG327591:GWR327596 HGC327591:HGN327596 HPY327591:HQJ327596 HZU327591:IAF327596 IJQ327591:IKB327596 ITM327591:ITX327596 JDI327591:JDT327596 JNE327591:JNP327596 JXA327591:JXL327596 KGW327591:KHH327596 KQS327591:KRD327596 LAO327591:LAZ327596 LKK327591:LKV327596 LUG327591:LUR327596 MEC327591:MEN327596 MNY327591:MOJ327596 MXU327591:MYF327596 NHQ327591:NIB327596 NRM327591:NRX327596 OBI327591:OBT327596 OLE327591:OLP327596 OVA327591:OVL327596 PEW327591:PFH327596 POS327591:PPD327596 PYO327591:PYZ327596 QIK327591:QIV327596 QSG327591:QSR327596 RCC327591:RCN327596 RLY327591:RMJ327596 RVU327591:RWF327596 SFQ327591:SGB327596 SPM327591:SPX327596 SZI327591:SZT327596 TJE327591:TJP327596 TTA327591:TTL327596 UCW327591:UDH327596 UMS327591:UND327596 UWO327591:UWZ327596 VGK327591:VGV327596 VQG327591:VQR327596 WAC327591:WAN327596 WJY327591:WKJ327596 WTU327591:WUF327596 HI393127:HT393132 RE393127:RP393132 ABA393127:ABL393132 AKW393127:ALH393132 AUS393127:AVD393132 BEO393127:BEZ393132 BOK393127:BOV393132 BYG393127:BYR393132 CIC393127:CIN393132 CRY393127:CSJ393132 DBU393127:DCF393132 DLQ393127:DMB393132 DVM393127:DVX393132 EFI393127:EFT393132 EPE393127:EPP393132 EZA393127:EZL393132 FIW393127:FJH393132 FSS393127:FTD393132 GCO393127:GCZ393132 GMK393127:GMV393132 GWG393127:GWR393132 HGC393127:HGN393132 HPY393127:HQJ393132 HZU393127:IAF393132 IJQ393127:IKB393132 ITM393127:ITX393132 JDI393127:JDT393132 JNE393127:JNP393132 JXA393127:JXL393132 KGW393127:KHH393132 KQS393127:KRD393132 LAO393127:LAZ393132 LKK393127:LKV393132 LUG393127:LUR393132 MEC393127:MEN393132 MNY393127:MOJ393132 MXU393127:MYF393132 NHQ393127:NIB393132 NRM393127:NRX393132 OBI393127:OBT393132 OLE393127:OLP393132 OVA393127:OVL393132 PEW393127:PFH393132 POS393127:PPD393132 PYO393127:PYZ393132 QIK393127:QIV393132 QSG393127:QSR393132 RCC393127:RCN393132 RLY393127:RMJ393132 RVU393127:RWF393132 SFQ393127:SGB393132 SPM393127:SPX393132 SZI393127:SZT393132 TJE393127:TJP393132 TTA393127:TTL393132 UCW393127:UDH393132 UMS393127:UND393132 UWO393127:UWZ393132 VGK393127:VGV393132 VQG393127:VQR393132 WAC393127:WAN393132 WJY393127:WKJ393132 WTU393127:WUF393132 HI458663:HT458668 RE458663:RP458668 ABA458663:ABL458668 AKW458663:ALH458668 AUS458663:AVD458668 BEO458663:BEZ458668 BOK458663:BOV458668 BYG458663:BYR458668 CIC458663:CIN458668 CRY458663:CSJ458668 DBU458663:DCF458668 DLQ458663:DMB458668 DVM458663:DVX458668 EFI458663:EFT458668 EPE458663:EPP458668 EZA458663:EZL458668 FIW458663:FJH458668 FSS458663:FTD458668 GCO458663:GCZ458668 GMK458663:GMV458668 GWG458663:GWR458668 HGC458663:HGN458668 HPY458663:HQJ458668 HZU458663:IAF458668 IJQ458663:IKB458668 ITM458663:ITX458668 JDI458663:JDT458668 JNE458663:JNP458668 JXA458663:JXL458668 KGW458663:KHH458668 KQS458663:KRD458668 LAO458663:LAZ458668 LKK458663:LKV458668 LUG458663:LUR458668 MEC458663:MEN458668 MNY458663:MOJ458668 MXU458663:MYF458668 NHQ458663:NIB458668 NRM458663:NRX458668 OBI458663:OBT458668 OLE458663:OLP458668 OVA458663:OVL458668 PEW458663:PFH458668 POS458663:PPD458668 PYO458663:PYZ458668 QIK458663:QIV458668 QSG458663:QSR458668 RCC458663:RCN458668 RLY458663:RMJ458668 RVU458663:RWF458668 SFQ458663:SGB458668 SPM458663:SPX458668 SZI458663:SZT458668 TJE458663:TJP458668 TTA458663:TTL458668 UCW458663:UDH458668 UMS458663:UND458668 UWO458663:UWZ458668 VGK458663:VGV458668 VQG458663:VQR458668 WAC458663:WAN458668 WJY458663:WKJ458668 WTU458663:WUF458668 HI524199:HT524204 RE524199:RP524204 ABA524199:ABL524204 AKW524199:ALH524204 AUS524199:AVD524204 BEO524199:BEZ524204 BOK524199:BOV524204 BYG524199:BYR524204 CIC524199:CIN524204 CRY524199:CSJ524204 DBU524199:DCF524204 DLQ524199:DMB524204 DVM524199:DVX524204 EFI524199:EFT524204 EPE524199:EPP524204 EZA524199:EZL524204 FIW524199:FJH524204 FSS524199:FTD524204 GCO524199:GCZ524204 GMK524199:GMV524204 GWG524199:GWR524204 HGC524199:HGN524204 HPY524199:HQJ524204 HZU524199:IAF524204 IJQ524199:IKB524204 ITM524199:ITX524204 JDI524199:JDT524204 JNE524199:JNP524204 JXA524199:JXL524204 KGW524199:KHH524204 KQS524199:KRD524204 LAO524199:LAZ524204 LKK524199:LKV524204 LUG524199:LUR524204 MEC524199:MEN524204 MNY524199:MOJ524204 MXU524199:MYF524204 NHQ524199:NIB524204 NRM524199:NRX524204 OBI524199:OBT524204 OLE524199:OLP524204 OVA524199:OVL524204 PEW524199:PFH524204 POS524199:PPD524204 PYO524199:PYZ524204 QIK524199:QIV524204 QSG524199:QSR524204 RCC524199:RCN524204 RLY524199:RMJ524204 RVU524199:RWF524204 SFQ524199:SGB524204 SPM524199:SPX524204 SZI524199:SZT524204 TJE524199:TJP524204 TTA524199:TTL524204 UCW524199:UDH524204 UMS524199:UND524204 UWO524199:UWZ524204 VGK524199:VGV524204 VQG524199:VQR524204 WAC524199:WAN524204 WJY524199:WKJ524204 WTU524199:WUF524204 HI589735:HT589740 RE589735:RP589740 ABA589735:ABL589740 AKW589735:ALH589740 AUS589735:AVD589740 BEO589735:BEZ589740 BOK589735:BOV589740 BYG589735:BYR589740 CIC589735:CIN589740 CRY589735:CSJ589740 DBU589735:DCF589740 DLQ589735:DMB589740 DVM589735:DVX589740 EFI589735:EFT589740 EPE589735:EPP589740 EZA589735:EZL589740 FIW589735:FJH589740 FSS589735:FTD589740 GCO589735:GCZ589740 GMK589735:GMV589740 GWG589735:GWR589740 HGC589735:HGN589740 HPY589735:HQJ589740 HZU589735:IAF589740 IJQ589735:IKB589740 ITM589735:ITX589740 JDI589735:JDT589740 JNE589735:JNP589740 JXA589735:JXL589740 KGW589735:KHH589740 KQS589735:KRD589740 LAO589735:LAZ589740 LKK589735:LKV589740 LUG589735:LUR589740 MEC589735:MEN589740 MNY589735:MOJ589740 MXU589735:MYF589740 NHQ589735:NIB589740 NRM589735:NRX589740 OBI589735:OBT589740 OLE589735:OLP589740 OVA589735:OVL589740 PEW589735:PFH589740 POS589735:PPD589740 PYO589735:PYZ589740 QIK589735:QIV589740 QSG589735:QSR589740 RCC589735:RCN589740 RLY589735:RMJ589740 RVU589735:RWF589740 SFQ589735:SGB589740 SPM589735:SPX589740 SZI589735:SZT589740 TJE589735:TJP589740 TTA589735:TTL589740 UCW589735:UDH589740 UMS589735:UND589740 UWO589735:UWZ589740 VGK589735:VGV589740 VQG589735:VQR589740 WAC589735:WAN589740 WJY589735:WKJ589740 WTU589735:WUF589740 HI655271:HT655276 RE655271:RP655276 ABA655271:ABL655276 AKW655271:ALH655276 AUS655271:AVD655276 BEO655271:BEZ655276 BOK655271:BOV655276 BYG655271:BYR655276 CIC655271:CIN655276 CRY655271:CSJ655276 DBU655271:DCF655276 DLQ655271:DMB655276 DVM655271:DVX655276 EFI655271:EFT655276 EPE655271:EPP655276 EZA655271:EZL655276 FIW655271:FJH655276 FSS655271:FTD655276 GCO655271:GCZ655276 GMK655271:GMV655276 GWG655271:GWR655276 HGC655271:HGN655276 HPY655271:HQJ655276 HZU655271:IAF655276 IJQ655271:IKB655276 ITM655271:ITX655276 JDI655271:JDT655276 JNE655271:JNP655276 JXA655271:JXL655276 KGW655271:KHH655276 KQS655271:KRD655276 LAO655271:LAZ655276 LKK655271:LKV655276 LUG655271:LUR655276 MEC655271:MEN655276 MNY655271:MOJ655276 MXU655271:MYF655276 NHQ655271:NIB655276 NRM655271:NRX655276 OBI655271:OBT655276 OLE655271:OLP655276 OVA655271:OVL655276 PEW655271:PFH655276 POS655271:PPD655276 PYO655271:PYZ655276 QIK655271:QIV655276 QSG655271:QSR655276 RCC655271:RCN655276 RLY655271:RMJ655276 RVU655271:RWF655276 SFQ655271:SGB655276 SPM655271:SPX655276 SZI655271:SZT655276 TJE655271:TJP655276 TTA655271:TTL655276 UCW655271:UDH655276 UMS655271:UND655276 UWO655271:UWZ655276 VGK655271:VGV655276 VQG655271:VQR655276 WAC655271:WAN655276 WJY655271:WKJ655276 WTU655271:WUF655276 HI720807:HT720812 RE720807:RP720812 ABA720807:ABL720812 AKW720807:ALH720812 AUS720807:AVD720812 BEO720807:BEZ720812 BOK720807:BOV720812 BYG720807:BYR720812 CIC720807:CIN720812 CRY720807:CSJ720812 DBU720807:DCF720812 DLQ720807:DMB720812 DVM720807:DVX720812 EFI720807:EFT720812 EPE720807:EPP720812 EZA720807:EZL720812 FIW720807:FJH720812 FSS720807:FTD720812 GCO720807:GCZ720812 GMK720807:GMV720812 GWG720807:GWR720812 HGC720807:HGN720812 HPY720807:HQJ720812 HZU720807:IAF720812 IJQ720807:IKB720812 ITM720807:ITX720812 JDI720807:JDT720812 JNE720807:JNP720812 JXA720807:JXL720812 KGW720807:KHH720812 KQS720807:KRD720812 LAO720807:LAZ720812 LKK720807:LKV720812 LUG720807:LUR720812 MEC720807:MEN720812 MNY720807:MOJ720812 MXU720807:MYF720812 NHQ720807:NIB720812 NRM720807:NRX720812 OBI720807:OBT720812 OLE720807:OLP720812 OVA720807:OVL720812 PEW720807:PFH720812 POS720807:PPD720812 PYO720807:PYZ720812 QIK720807:QIV720812 QSG720807:QSR720812 RCC720807:RCN720812 RLY720807:RMJ720812 RVU720807:RWF720812 SFQ720807:SGB720812 SPM720807:SPX720812 SZI720807:SZT720812 TJE720807:TJP720812 TTA720807:TTL720812 UCW720807:UDH720812 UMS720807:UND720812 UWO720807:UWZ720812 VGK720807:VGV720812 VQG720807:VQR720812 WAC720807:WAN720812 WJY720807:WKJ720812 WTU720807:WUF720812 HI786343:HT786348 RE786343:RP786348 ABA786343:ABL786348 AKW786343:ALH786348 AUS786343:AVD786348 BEO786343:BEZ786348 BOK786343:BOV786348 BYG786343:BYR786348 CIC786343:CIN786348 CRY786343:CSJ786348 DBU786343:DCF786348 DLQ786343:DMB786348 DVM786343:DVX786348 EFI786343:EFT786348 EPE786343:EPP786348 EZA786343:EZL786348 FIW786343:FJH786348 FSS786343:FTD786348 GCO786343:GCZ786348 GMK786343:GMV786348 GWG786343:GWR786348 HGC786343:HGN786348 HPY786343:HQJ786348 HZU786343:IAF786348 IJQ786343:IKB786348 ITM786343:ITX786348 JDI786343:JDT786348 JNE786343:JNP786348 JXA786343:JXL786348 KGW786343:KHH786348 KQS786343:KRD786348 LAO786343:LAZ786348 LKK786343:LKV786348 LUG786343:LUR786348 MEC786343:MEN786348 MNY786343:MOJ786348 MXU786343:MYF786348 NHQ786343:NIB786348 NRM786343:NRX786348 OBI786343:OBT786348 OLE786343:OLP786348 OVA786343:OVL786348 PEW786343:PFH786348 POS786343:PPD786348 PYO786343:PYZ786348 QIK786343:QIV786348 QSG786343:QSR786348 RCC786343:RCN786348 RLY786343:RMJ786348 RVU786343:RWF786348 SFQ786343:SGB786348 SPM786343:SPX786348 SZI786343:SZT786348 TJE786343:TJP786348 TTA786343:TTL786348 UCW786343:UDH786348 UMS786343:UND786348 UWO786343:UWZ786348 VGK786343:VGV786348 VQG786343:VQR786348 WAC786343:WAN786348 WJY786343:WKJ786348 WTU786343:WUF786348 HI851879:HT851884 RE851879:RP851884 ABA851879:ABL851884 AKW851879:ALH851884 AUS851879:AVD851884 BEO851879:BEZ851884 BOK851879:BOV851884 BYG851879:BYR851884 CIC851879:CIN851884 CRY851879:CSJ851884 DBU851879:DCF851884 DLQ851879:DMB851884 DVM851879:DVX851884 EFI851879:EFT851884 EPE851879:EPP851884 EZA851879:EZL851884 FIW851879:FJH851884 FSS851879:FTD851884 GCO851879:GCZ851884 GMK851879:GMV851884 GWG851879:GWR851884 HGC851879:HGN851884 HPY851879:HQJ851884 HZU851879:IAF851884 IJQ851879:IKB851884 ITM851879:ITX851884 JDI851879:JDT851884 JNE851879:JNP851884 JXA851879:JXL851884 KGW851879:KHH851884 KQS851879:KRD851884 LAO851879:LAZ851884 LKK851879:LKV851884 LUG851879:LUR851884 MEC851879:MEN851884 MNY851879:MOJ851884 MXU851879:MYF851884 NHQ851879:NIB851884 NRM851879:NRX851884 OBI851879:OBT851884 OLE851879:OLP851884 OVA851879:OVL851884 PEW851879:PFH851884 POS851879:PPD851884 PYO851879:PYZ851884 QIK851879:QIV851884 QSG851879:QSR851884 RCC851879:RCN851884 RLY851879:RMJ851884 RVU851879:RWF851884 SFQ851879:SGB851884 SPM851879:SPX851884 SZI851879:SZT851884 TJE851879:TJP851884 TTA851879:TTL851884 UCW851879:UDH851884 UMS851879:UND851884 UWO851879:UWZ851884 VGK851879:VGV851884 VQG851879:VQR851884 WAC851879:WAN851884 WJY851879:WKJ851884 WTU851879:WUF851884 HI917415:HT917420 RE917415:RP917420 ABA917415:ABL917420 AKW917415:ALH917420 AUS917415:AVD917420 BEO917415:BEZ917420 BOK917415:BOV917420 BYG917415:BYR917420 CIC917415:CIN917420 CRY917415:CSJ917420 DBU917415:DCF917420 DLQ917415:DMB917420 DVM917415:DVX917420 EFI917415:EFT917420 EPE917415:EPP917420 EZA917415:EZL917420 FIW917415:FJH917420 FSS917415:FTD917420 GCO917415:GCZ917420 GMK917415:GMV917420 GWG917415:GWR917420 HGC917415:HGN917420 HPY917415:HQJ917420 HZU917415:IAF917420 IJQ917415:IKB917420 ITM917415:ITX917420 JDI917415:JDT917420 JNE917415:JNP917420 JXA917415:JXL917420 KGW917415:KHH917420 KQS917415:KRD917420 LAO917415:LAZ917420 LKK917415:LKV917420 LUG917415:LUR917420 MEC917415:MEN917420 MNY917415:MOJ917420 MXU917415:MYF917420 NHQ917415:NIB917420 NRM917415:NRX917420 OBI917415:OBT917420 OLE917415:OLP917420 OVA917415:OVL917420 PEW917415:PFH917420 POS917415:PPD917420 PYO917415:PYZ917420 QIK917415:QIV917420 QSG917415:QSR917420 RCC917415:RCN917420 RLY917415:RMJ917420 RVU917415:RWF917420 SFQ917415:SGB917420 SPM917415:SPX917420 SZI917415:SZT917420 TJE917415:TJP917420 TTA917415:TTL917420 UCW917415:UDH917420 UMS917415:UND917420 UWO917415:UWZ917420 VGK917415:VGV917420 VQG917415:VQR917420 WAC917415:WAN917420 WJY917415:WKJ917420 WTU917415:WUF917420 HI982951:HT982956 RE982951:RP982956 ABA982951:ABL982956 AKW982951:ALH982956 AUS982951:AVD982956 BEO982951:BEZ982956 BOK982951:BOV982956 BYG982951:BYR982956 CIC982951:CIN982956 CRY982951:CSJ982956 DBU982951:DCF982956 DLQ982951:DMB982956 DVM982951:DVX982956 EFI982951:EFT982956 EPE982951:EPP982956 EZA982951:EZL982956 FIW982951:FJH982956 FSS982951:FTD982956 GCO982951:GCZ982956 GMK982951:GMV982956 GWG982951:GWR982956 HGC982951:HGN982956 HPY982951:HQJ982956 HZU982951:IAF982956 IJQ982951:IKB982956 ITM982951:ITX982956 JDI982951:JDT982956 JNE982951:JNP982956 JXA982951:JXL982956 KGW982951:KHH982956 KQS982951:KRD982956 LAO982951:LAZ982956 LKK982951:LKV982956 LUG982951:LUR982956 MEC982951:MEN982956 MNY982951:MOJ982956 MXU982951:MYF982956 NHQ982951:NIB982956 NRM982951:NRX982956 OBI982951:OBT982956 OLE982951:OLP982956 OVA982951:OVL982956 PEW982951:PFH982956 POS982951:PPD982956 PYO982951:PYZ982956 QIK982951:QIV982956 QSG982951:QSR982956 RCC982951:RCN982956 RLY982951:RMJ982956 RVU982951:RWF982956 SFQ982951:SGB982956 SPM982951:SPX982956 SZI982951:SZT982956 TJE982951:TJP982956 TTA982951:TTL982956 UCW982951:UDH982956 UMS982951:UND982956 UWO982951:UWZ982956 VGK982951:VGV982956 VQG982951:VQR982956 WAC982951:WAN982956 WJY982951:WKJ982956 WTU982951:WUF982956 HV65447:IG65452 RR65447:SC65452 ABN65447:ABY65452 ALJ65447:ALU65452 AVF65447:AVQ65452 BFB65447:BFM65452 BOX65447:BPI65452 BYT65447:BZE65452 CIP65447:CJA65452 CSL65447:CSW65452 DCH65447:DCS65452 DMD65447:DMO65452 DVZ65447:DWK65452 EFV65447:EGG65452 EPR65447:EQC65452 EZN65447:EZY65452 FJJ65447:FJU65452 FTF65447:FTQ65452 GDB65447:GDM65452 GMX65447:GNI65452 GWT65447:GXE65452 HGP65447:HHA65452 HQL65447:HQW65452 IAH65447:IAS65452 IKD65447:IKO65452 ITZ65447:IUK65452 JDV65447:JEG65452 JNR65447:JOC65452 JXN65447:JXY65452 KHJ65447:KHU65452 KRF65447:KRQ65452 LBB65447:LBM65452 LKX65447:LLI65452 LUT65447:LVE65452 MEP65447:MFA65452 MOL65447:MOW65452 MYH65447:MYS65452 NID65447:NIO65452 NRZ65447:NSK65452 OBV65447:OCG65452 OLR65447:OMC65452 OVN65447:OVY65452 PFJ65447:PFU65452 PPF65447:PPQ65452 PZB65447:PZM65452 QIX65447:QJI65452 QST65447:QTE65452 RCP65447:RDA65452 RML65447:RMW65452 RWH65447:RWS65452 SGD65447:SGO65452 SPZ65447:SQK65452 SZV65447:TAG65452 TJR65447:TKC65452 TTN65447:TTY65452 UDJ65447:UDU65452 UNF65447:UNQ65452 UXB65447:UXM65452 VGX65447:VHI65452 VQT65447:VRE65452 WAP65447:WBA65452 WKL65447:WKW65452 WUH65447:WUS65452 HV130983:IG130988 RR130983:SC130988 ABN130983:ABY130988 ALJ130983:ALU130988 AVF130983:AVQ130988 BFB130983:BFM130988 BOX130983:BPI130988 BYT130983:BZE130988 CIP130983:CJA130988 CSL130983:CSW130988 DCH130983:DCS130988 DMD130983:DMO130988 DVZ130983:DWK130988 EFV130983:EGG130988 EPR130983:EQC130988 EZN130983:EZY130988 FJJ130983:FJU130988 FTF130983:FTQ130988 GDB130983:GDM130988 GMX130983:GNI130988 GWT130983:GXE130988 HGP130983:HHA130988 HQL130983:HQW130988 IAH130983:IAS130988 IKD130983:IKO130988 ITZ130983:IUK130988 JDV130983:JEG130988 JNR130983:JOC130988 JXN130983:JXY130988 KHJ130983:KHU130988 KRF130983:KRQ130988 LBB130983:LBM130988 LKX130983:LLI130988 LUT130983:LVE130988 MEP130983:MFA130988 MOL130983:MOW130988 MYH130983:MYS130988 NID130983:NIO130988 NRZ130983:NSK130988 OBV130983:OCG130988 OLR130983:OMC130988 OVN130983:OVY130988 PFJ130983:PFU130988 PPF130983:PPQ130988 PZB130983:PZM130988 QIX130983:QJI130988 QST130983:QTE130988 RCP130983:RDA130988 RML130983:RMW130988 RWH130983:RWS130988 SGD130983:SGO130988 SPZ130983:SQK130988 SZV130983:TAG130988 TJR130983:TKC130988 TTN130983:TTY130988 UDJ130983:UDU130988 UNF130983:UNQ130988 UXB130983:UXM130988 VGX130983:VHI130988 VQT130983:VRE130988 WAP130983:WBA130988 WKL130983:WKW130988 WUH130983:WUS130988 HV196519:IG196524 RR196519:SC196524 ABN196519:ABY196524 ALJ196519:ALU196524 AVF196519:AVQ196524 BFB196519:BFM196524 BOX196519:BPI196524 BYT196519:BZE196524 CIP196519:CJA196524 CSL196519:CSW196524 DCH196519:DCS196524 DMD196519:DMO196524 DVZ196519:DWK196524 EFV196519:EGG196524 EPR196519:EQC196524 EZN196519:EZY196524 FJJ196519:FJU196524 FTF196519:FTQ196524 GDB196519:GDM196524 GMX196519:GNI196524 GWT196519:GXE196524 HGP196519:HHA196524 HQL196519:HQW196524 IAH196519:IAS196524 IKD196519:IKO196524 ITZ196519:IUK196524 JDV196519:JEG196524 JNR196519:JOC196524 JXN196519:JXY196524 KHJ196519:KHU196524 KRF196519:KRQ196524 LBB196519:LBM196524 LKX196519:LLI196524 LUT196519:LVE196524 MEP196519:MFA196524 MOL196519:MOW196524 MYH196519:MYS196524 NID196519:NIO196524 NRZ196519:NSK196524 OBV196519:OCG196524 OLR196519:OMC196524 OVN196519:OVY196524 PFJ196519:PFU196524 PPF196519:PPQ196524 PZB196519:PZM196524 QIX196519:QJI196524 QST196519:QTE196524 RCP196519:RDA196524 RML196519:RMW196524 RWH196519:RWS196524 SGD196519:SGO196524 SPZ196519:SQK196524 SZV196519:TAG196524 TJR196519:TKC196524 TTN196519:TTY196524 UDJ196519:UDU196524 UNF196519:UNQ196524 UXB196519:UXM196524 VGX196519:VHI196524 VQT196519:VRE196524 WAP196519:WBA196524 WKL196519:WKW196524 WUH196519:WUS196524 HV262055:IG262060 RR262055:SC262060 ABN262055:ABY262060 ALJ262055:ALU262060 AVF262055:AVQ262060 BFB262055:BFM262060 BOX262055:BPI262060 BYT262055:BZE262060 CIP262055:CJA262060 CSL262055:CSW262060 DCH262055:DCS262060 DMD262055:DMO262060 DVZ262055:DWK262060 EFV262055:EGG262060 EPR262055:EQC262060 EZN262055:EZY262060 FJJ262055:FJU262060 FTF262055:FTQ262060 GDB262055:GDM262060 GMX262055:GNI262060 GWT262055:GXE262060 HGP262055:HHA262060 HQL262055:HQW262060 IAH262055:IAS262060 IKD262055:IKO262060 ITZ262055:IUK262060 JDV262055:JEG262060 JNR262055:JOC262060 JXN262055:JXY262060 KHJ262055:KHU262060 KRF262055:KRQ262060 LBB262055:LBM262060 LKX262055:LLI262060 LUT262055:LVE262060 MEP262055:MFA262060 MOL262055:MOW262060 MYH262055:MYS262060 NID262055:NIO262060 NRZ262055:NSK262060 OBV262055:OCG262060 OLR262055:OMC262060 OVN262055:OVY262060 PFJ262055:PFU262060 PPF262055:PPQ262060 PZB262055:PZM262060 QIX262055:QJI262060 QST262055:QTE262060 RCP262055:RDA262060 RML262055:RMW262060 RWH262055:RWS262060 SGD262055:SGO262060 SPZ262055:SQK262060 SZV262055:TAG262060 TJR262055:TKC262060 TTN262055:TTY262060 UDJ262055:UDU262060 UNF262055:UNQ262060 UXB262055:UXM262060 VGX262055:VHI262060 VQT262055:VRE262060 WAP262055:WBA262060 WKL262055:WKW262060 WUH262055:WUS262060 HV327591:IG327596 RR327591:SC327596 ABN327591:ABY327596 ALJ327591:ALU327596 AVF327591:AVQ327596 BFB327591:BFM327596 BOX327591:BPI327596 BYT327591:BZE327596 CIP327591:CJA327596 CSL327591:CSW327596 DCH327591:DCS327596 DMD327591:DMO327596 DVZ327591:DWK327596 EFV327591:EGG327596 EPR327591:EQC327596 EZN327591:EZY327596 FJJ327591:FJU327596 FTF327591:FTQ327596 GDB327591:GDM327596 GMX327591:GNI327596 GWT327591:GXE327596 HGP327591:HHA327596 HQL327591:HQW327596 IAH327591:IAS327596 IKD327591:IKO327596 ITZ327591:IUK327596 JDV327591:JEG327596 JNR327591:JOC327596 JXN327591:JXY327596 KHJ327591:KHU327596 KRF327591:KRQ327596 LBB327591:LBM327596 LKX327591:LLI327596 LUT327591:LVE327596 MEP327591:MFA327596 MOL327591:MOW327596 MYH327591:MYS327596 NID327591:NIO327596 NRZ327591:NSK327596 OBV327591:OCG327596 OLR327591:OMC327596 OVN327591:OVY327596 PFJ327591:PFU327596 PPF327591:PPQ327596 PZB327591:PZM327596 QIX327591:QJI327596 QST327591:QTE327596 RCP327591:RDA327596 RML327591:RMW327596 RWH327591:RWS327596 SGD327591:SGO327596 SPZ327591:SQK327596 SZV327591:TAG327596 TJR327591:TKC327596 TTN327591:TTY327596 UDJ327591:UDU327596 UNF327591:UNQ327596 UXB327591:UXM327596 VGX327591:VHI327596 VQT327591:VRE327596 WAP327591:WBA327596 WKL327591:WKW327596 WUH327591:WUS327596 HV393127:IG393132 RR393127:SC393132 ABN393127:ABY393132 ALJ393127:ALU393132 AVF393127:AVQ393132 BFB393127:BFM393132 BOX393127:BPI393132 BYT393127:BZE393132 CIP393127:CJA393132 CSL393127:CSW393132 DCH393127:DCS393132 DMD393127:DMO393132 DVZ393127:DWK393132 EFV393127:EGG393132 EPR393127:EQC393132 EZN393127:EZY393132 FJJ393127:FJU393132 FTF393127:FTQ393132 GDB393127:GDM393132 GMX393127:GNI393132 GWT393127:GXE393132 HGP393127:HHA393132 HQL393127:HQW393132 IAH393127:IAS393132 IKD393127:IKO393132 ITZ393127:IUK393132 JDV393127:JEG393132 JNR393127:JOC393132 JXN393127:JXY393132 KHJ393127:KHU393132 KRF393127:KRQ393132 LBB393127:LBM393132 LKX393127:LLI393132 LUT393127:LVE393132 MEP393127:MFA393132 MOL393127:MOW393132 MYH393127:MYS393132 NID393127:NIO393132 NRZ393127:NSK393132 OBV393127:OCG393132 OLR393127:OMC393132 OVN393127:OVY393132 PFJ393127:PFU393132 PPF393127:PPQ393132 PZB393127:PZM393132 QIX393127:QJI393132 QST393127:QTE393132 RCP393127:RDA393132 RML393127:RMW393132 RWH393127:RWS393132 SGD393127:SGO393132 SPZ393127:SQK393132 SZV393127:TAG393132 TJR393127:TKC393132 TTN393127:TTY393132 UDJ393127:UDU393132 UNF393127:UNQ393132 UXB393127:UXM393132 VGX393127:VHI393132 VQT393127:VRE393132 WAP393127:WBA393132 WKL393127:WKW393132 WUH393127:WUS393132 HV458663:IG458668 RR458663:SC458668 ABN458663:ABY458668 ALJ458663:ALU458668 AVF458663:AVQ458668 BFB458663:BFM458668 BOX458663:BPI458668 BYT458663:BZE458668 CIP458663:CJA458668 CSL458663:CSW458668 DCH458663:DCS458668 DMD458663:DMO458668 DVZ458663:DWK458668 EFV458663:EGG458668 EPR458663:EQC458668 EZN458663:EZY458668 FJJ458663:FJU458668 FTF458663:FTQ458668 GDB458663:GDM458668 GMX458663:GNI458668 GWT458663:GXE458668 HGP458663:HHA458668 HQL458663:HQW458668 IAH458663:IAS458668 IKD458663:IKO458668 ITZ458663:IUK458668 JDV458663:JEG458668 JNR458663:JOC458668 JXN458663:JXY458668 KHJ458663:KHU458668 KRF458663:KRQ458668 LBB458663:LBM458668 LKX458663:LLI458668 LUT458663:LVE458668 MEP458663:MFA458668 MOL458663:MOW458668 MYH458663:MYS458668 NID458663:NIO458668 NRZ458663:NSK458668 OBV458663:OCG458668 OLR458663:OMC458668 OVN458663:OVY458668 PFJ458663:PFU458668 PPF458663:PPQ458668 PZB458663:PZM458668 QIX458663:QJI458668 QST458663:QTE458668 RCP458663:RDA458668 RML458663:RMW458668 RWH458663:RWS458668 SGD458663:SGO458668 SPZ458663:SQK458668 SZV458663:TAG458668 TJR458663:TKC458668 TTN458663:TTY458668 UDJ458663:UDU458668 UNF458663:UNQ458668 UXB458663:UXM458668 VGX458663:VHI458668 VQT458663:VRE458668 WAP458663:WBA458668 WKL458663:WKW458668 WUH458663:WUS458668 HV524199:IG524204 RR524199:SC524204 ABN524199:ABY524204 ALJ524199:ALU524204 AVF524199:AVQ524204 BFB524199:BFM524204 BOX524199:BPI524204 BYT524199:BZE524204 CIP524199:CJA524204 CSL524199:CSW524204 DCH524199:DCS524204 DMD524199:DMO524204 DVZ524199:DWK524204 EFV524199:EGG524204 EPR524199:EQC524204 EZN524199:EZY524204 FJJ524199:FJU524204 FTF524199:FTQ524204 GDB524199:GDM524204 GMX524199:GNI524204 GWT524199:GXE524204 HGP524199:HHA524204 HQL524199:HQW524204 IAH524199:IAS524204 IKD524199:IKO524204 ITZ524199:IUK524204 JDV524199:JEG524204 JNR524199:JOC524204 JXN524199:JXY524204 KHJ524199:KHU524204 KRF524199:KRQ524204 LBB524199:LBM524204 LKX524199:LLI524204 LUT524199:LVE524204 MEP524199:MFA524204 MOL524199:MOW524204 MYH524199:MYS524204 NID524199:NIO524204 NRZ524199:NSK524204 OBV524199:OCG524204 OLR524199:OMC524204 OVN524199:OVY524204 PFJ524199:PFU524204 PPF524199:PPQ524204 PZB524199:PZM524204 QIX524199:QJI524204 QST524199:QTE524204 RCP524199:RDA524204 RML524199:RMW524204 RWH524199:RWS524204 SGD524199:SGO524204 SPZ524199:SQK524204 SZV524199:TAG524204 TJR524199:TKC524204 TTN524199:TTY524204 UDJ524199:UDU524204 UNF524199:UNQ524204 UXB524199:UXM524204 VGX524199:VHI524204 VQT524199:VRE524204 WAP524199:WBA524204 WKL524199:WKW524204 WUH524199:WUS524204 HV589735:IG589740 RR589735:SC589740 ABN589735:ABY589740 ALJ589735:ALU589740 AVF589735:AVQ589740 BFB589735:BFM589740 BOX589735:BPI589740 BYT589735:BZE589740 CIP589735:CJA589740 CSL589735:CSW589740 DCH589735:DCS589740 DMD589735:DMO589740 DVZ589735:DWK589740 EFV589735:EGG589740 EPR589735:EQC589740 EZN589735:EZY589740 FJJ589735:FJU589740 FTF589735:FTQ589740 GDB589735:GDM589740 GMX589735:GNI589740 GWT589735:GXE589740 HGP589735:HHA589740 HQL589735:HQW589740 IAH589735:IAS589740 IKD589735:IKO589740 ITZ589735:IUK589740 JDV589735:JEG589740 JNR589735:JOC589740 JXN589735:JXY589740 KHJ589735:KHU589740 KRF589735:KRQ589740 LBB589735:LBM589740 LKX589735:LLI589740 LUT589735:LVE589740 MEP589735:MFA589740 MOL589735:MOW589740 MYH589735:MYS589740 NID589735:NIO589740 NRZ589735:NSK589740 OBV589735:OCG589740 OLR589735:OMC589740 OVN589735:OVY589740 PFJ589735:PFU589740 PPF589735:PPQ589740 PZB589735:PZM589740 QIX589735:QJI589740 QST589735:QTE589740 RCP589735:RDA589740 RML589735:RMW589740 RWH589735:RWS589740 SGD589735:SGO589740 SPZ589735:SQK589740 SZV589735:TAG589740 TJR589735:TKC589740 TTN589735:TTY589740 UDJ589735:UDU589740 UNF589735:UNQ589740 UXB589735:UXM589740 VGX589735:VHI589740 VQT589735:VRE589740 WAP589735:WBA589740 WKL589735:WKW589740 WUH589735:WUS589740 HV655271:IG655276 RR655271:SC655276 ABN655271:ABY655276 ALJ655271:ALU655276 AVF655271:AVQ655276 BFB655271:BFM655276 BOX655271:BPI655276 BYT655271:BZE655276 CIP655271:CJA655276 CSL655271:CSW655276 DCH655271:DCS655276 DMD655271:DMO655276 DVZ655271:DWK655276 EFV655271:EGG655276 EPR655271:EQC655276 EZN655271:EZY655276 FJJ655271:FJU655276 FTF655271:FTQ655276 GDB655271:GDM655276 GMX655271:GNI655276 GWT655271:GXE655276 HGP655271:HHA655276 HQL655271:HQW655276 IAH655271:IAS655276 IKD655271:IKO655276 ITZ655271:IUK655276 JDV655271:JEG655276 JNR655271:JOC655276 JXN655271:JXY655276 KHJ655271:KHU655276 KRF655271:KRQ655276 LBB655271:LBM655276 LKX655271:LLI655276 LUT655271:LVE655276 MEP655271:MFA655276 MOL655271:MOW655276 MYH655271:MYS655276 NID655271:NIO655276 NRZ655271:NSK655276 OBV655271:OCG655276 OLR655271:OMC655276 OVN655271:OVY655276 PFJ655271:PFU655276 PPF655271:PPQ655276 PZB655271:PZM655276 QIX655271:QJI655276 QST655271:QTE655276 RCP655271:RDA655276 RML655271:RMW655276 RWH655271:RWS655276 SGD655271:SGO655276 SPZ655271:SQK655276 SZV655271:TAG655276 TJR655271:TKC655276 TTN655271:TTY655276 UDJ655271:UDU655276 UNF655271:UNQ655276 UXB655271:UXM655276 VGX655271:VHI655276 VQT655271:VRE655276 WAP655271:WBA655276 WKL655271:WKW655276 WUH655271:WUS655276 HV720807:IG720812 RR720807:SC720812 ABN720807:ABY720812 ALJ720807:ALU720812 AVF720807:AVQ720812 BFB720807:BFM720812 BOX720807:BPI720812 BYT720807:BZE720812 CIP720807:CJA720812 CSL720807:CSW720812 DCH720807:DCS720812 DMD720807:DMO720812 DVZ720807:DWK720812 EFV720807:EGG720812 EPR720807:EQC720812 EZN720807:EZY720812 FJJ720807:FJU720812 FTF720807:FTQ720812 GDB720807:GDM720812 GMX720807:GNI720812 GWT720807:GXE720812 HGP720807:HHA720812 HQL720807:HQW720812 IAH720807:IAS720812 IKD720807:IKO720812 ITZ720807:IUK720812 JDV720807:JEG720812 JNR720807:JOC720812 JXN720807:JXY720812 KHJ720807:KHU720812 KRF720807:KRQ720812 LBB720807:LBM720812 LKX720807:LLI720812 LUT720807:LVE720812 MEP720807:MFA720812 MOL720807:MOW720812 MYH720807:MYS720812 NID720807:NIO720812 NRZ720807:NSK720812 OBV720807:OCG720812 OLR720807:OMC720812 OVN720807:OVY720812 PFJ720807:PFU720812 PPF720807:PPQ720812 PZB720807:PZM720812 QIX720807:QJI720812 QST720807:QTE720812 RCP720807:RDA720812 RML720807:RMW720812 RWH720807:RWS720812 SGD720807:SGO720812 SPZ720807:SQK720812 SZV720807:TAG720812 TJR720807:TKC720812 TTN720807:TTY720812 UDJ720807:UDU720812 UNF720807:UNQ720812 UXB720807:UXM720812 VGX720807:VHI720812 VQT720807:VRE720812 WAP720807:WBA720812 WKL720807:WKW720812 WUH720807:WUS720812 HV786343:IG786348 RR786343:SC786348 ABN786343:ABY786348 ALJ786343:ALU786348 AVF786343:AVQ786348 BFB786343:BFM786348 BOX786343:BPI786348 BYT786343:BZE786348 CIP786343:CJA786348 CSL786343:CSW786348 DCH786343:DCS786348 DMD786343:DMO786348 DVZ786343:DWK786348 EFV786343:EGG786348 EPR786343:EQC786348 EZN786343:EZY786348 FJJ786343:FJU786348 FTF786343:FTQ786348 GDB786343:GDM786348 GMX786343:GNI786348 GWT786343:GXE786348 HGP786343:HHA786348 HQL786343:HQW786348 IAH786343:IAS786348 IKD786343:IKO786348 ITZ786343:IUK786348 JDV786343:JEG786348 JNR786343:JOC786348 JXN786343:JXY786348 KHJ786343:KHU786348 KRF786343:KRQ786348 LBB786343:LBM786348 LKX786343:LLI786348 LUT786343:LVE786348 MEP786343:MFA786348 MOL786343:MOW786348 MYH786343:MYS786348 NID786343:NIO786348 NRZ786343:NSK786348 OBV786343:OCG786348 OLR786343:OMC786348 OVN786343:OVY786348 PFJ786343:PFU786348 PPF786343:PPQ786348 PZB786343:PZM786348 QIX786343:QJI786348 QST786343:QTE786348 RCP786343:RDA786348 RML786343:RMW786348 RWH786343:RWS786348 SGD786343:SGO786348 SPZ786343:SQK786348 SZV786343:TAG786348 TJR786343:TKC786348 TTN786343:TTY786348 UDJ786343:UDU786348 UNF786343:UNQ786348 UXB786343:UXM786348 VGX786343:VHI786348 VQT786343:VRE786348 WAP786343:WBA786348 WKL786343:WKW786348 WUH786343:WUS786348 HV851879:IG851884 RR851879:SC851884 ABN851879:ABY851884 ALJ851879:ALU851884 AVF851879:AVQ851884 BFB851879:BFM851884 BOX851879:BPI851884 BYT851879:BZE851884 CIP851879:CJA851884 CSL851879:CSW851884 DCH851879:DCS851884 DMD851879:DMO851884 DVZ851879:DWK851884 EFV851879:EGG851884 EPR851879:EQC851884 EZN851879:EZY851884 FJJ851879:FJU851884 FTF851879:FTQ851884 GDB851879:GDM851884 GMX851879:GNI851884 GWT851879:GXE851884 HGP851879:HHA851884 HQL851879:HQW851884 IAH851879:IAS851884 IKD851879:IKO851884 ITZ851879:IUK851884 JDV851879:JEG851884 JNR851879:JOC851884 JXN851879:JXY851884 KHJ851879:KHU851884 KRF851879:KRQ851884 LBB851879:LBM851884 LKX851879:LLI851884 LUT851879:LVE851884 MEP851879:MFA851884 MOL851879:MOW851884 MYH851879:MYS851884 NID851879:NIO851884 NRZ851879:NSK851884 OBV851879:OCG851884 OLR851879:OMC851884 OVN851879:OVY851884 PFJ851879:PFU851884 PPF851879:PPQ851884 PZB851879:PZM851884 QIX851879:QJI851884 QST851879:QTE851884 RCP851879:RDA851884 RML851879:RMW851884 RWH851879:RWS851884 SGD851879:SGO851884 SPZ851879:SQK851884 SZV851879:TAG851884 TJR851879:TKC851884 TTN851879:TTY851884 UDJ851879:UDU851884 UNF851879:UNQ851884 UXB851879:UXM851884 VGX851879:VHI851884 VQT851879:VRE851884 WAP851879:WBA851884 WKL851879:WKW851884 WUH851879:WUS851884 HV917415:IG917420 RR917415:SC917420 ABN917415:ABY917420 ALJ917415:ALU917420 AVF917415:AVQ917420 BFB917415:BFM917420 BOX917415:BPI917420 BYT917415:BZE917420 CIP917415:CJA917420 CSL917415:CSW917420 DCH917415:DCS917420 DMD917415:DMO917420 DVZ917415:DWK917420 EFV917415:EGG917420 EPR917415:EQC917420 EZN917415:EZY917420 FJJ917415:FJU917420 FTF917415:FTQ917420 GDB917415:GDM917420 GMX917415:GNI917420 GWT917415:GXE917420 HGP917415:HHA917420 HQL917415:HQW917420 IAH917415:IAS917420 IKD917415:IKO917420 ITZ917415:IUK917420 JDV917415:JEG917420 JNR917415:JOC917420 JXN917415:JXY917420 KHJ917415:KHU917420 KRF917415:KRQ917420 LBB917415:LBM917420 LKX917415:LLI917420 LUT917415:LVE917420 MEP917415:MFA917420 MOL917415:MOW917420 MYH917415:MYS917420 NID917415:NIO917420 NRZ917415:NSK917420 OBV917415:OCG917420 OLR917415:OMC917420 OVN917415:OVY917420 PFJ917415:PFU917420 PPF917415:PPQ917420 PZB917415:PZM917420 QIX917415:QJI917420 QST917415:QTE917420 RCP917415:RDA917420 RML917415:RMW917420 RWH917415:RWS917420 SGD917415:SGO917420 SPZ917415:SQK917420 SZV917415:TAG917420 TJR917415:TKC917420 TTN917415:TTY917420 UDJ917415:UDU917420 UNF917415:UNQ917420 UXB917415:UXM917420 VGX917415:VHI917420 VQT917415:VRE917420 WAP917415:WBA917420 WKL917415:WKW917420 WUH917415:WUS917420 HV982951:IG982956 RR982951:SC982956 ABN982951:ABY982956 ALJ982951:ALU982956 AVF982951:AVQ982956 BFB982951:BFM982956 BOX982951:BPI982956 BYT982951:BZE982956 CIP982951:CJA982956 CSL982951:CSW982956 DCH982951:DCS982956 DMD982951:DMO982956 DVZ982951:DWK982956 EFV982951:EGG982956 EPR982951:EQC982956 EZN982951:EZY982956 FJJ982951:FJU982956 FTF982951:FTQ982956 GDB982951:GDM982956 GMX982951:GNI982956 GWT982951:GXE982956 HGP982951:HHA982956 HQL982951:HQW982956 IAH982951:IAS982956 IKD982951:IKO982956 ITZ982951:IUK982956 JDV982951:JEG982956 JNR982951:JOC982956 JXN982951:JXY982956 KHJ982951:KHU982956 KRF982951:KRQ982956 LBB982951:LBM982956 LKX982951:LLI982956 LUT982951:LVE982956 MEP982951:MFA982956 MOL982951:MOW982956 MYH982951:MYS982956 NID982951:NIO982956 NRZ982951:NSK982956 OBV982951:OCG982956 OLR982951:OMC982956 OVN982951:OVY982956 PFJ982951:PFU982956 PPF982951:PPQ982956 PZB982951:PZM982956 QIX982951:QJI982956 QST982951:QTE982956 RCP982951:RDA982956 RML982951:RMW982956 RWH982951:RWS982956 SGD982951:SGO982956 SPZ982951:SQK982956 SZV982951:TAG982956 TJR982951:TKC982956 TTN982951:TTY982956 UDJ982951:UDU982956 UNF982951:UNQ982956 UXB982951:UXM982956 VGX982951:VHI982956 VQT982951:VRE982956 WAP982951:WBA982956 WKL982951:WKW982956 WUH982951:WUS982956 IV65447:JG65452 SR65447:TC65452 ACN65447:ACY65452 AMJ65447:AMU65452 AWF65447:AWQ65452 BGB65447:BGM65452 BPX65447:BQI65452 BZT65447:CAE65452 CJP65447:CKA65452 CTL65447:CTW65452 DDH65447:DDS65452 DND65447:DNO65452 DWZ65447:DXK65452 EGV65447:EHG65452 EQR65447:ERC65452 FAN65447:FAY65452 FKJ65447:FKU65452 FUF65447:FUQ65452 GEB65447:GEM65452 GNX65447:GOI65452 GXT65447:GYE65452 HHP65447:HIA65452 HRL65447:HRW65452 IBH65447:IBS65452 ILD65447:ILO65452 IUZ65447:IVK65452 JEV65447:JFG65452 JOR65447:JPC65452 JYN65447:JYY65452 KIJ65447:KIU65452 KSF65447:KSQ65452 LCB65447:LCM65452 LLX65447:LMI65452 LVT65447:LWE65452 MFP65447:MGA65452 MPL65447:MPW65452 MZH65447:MZS65452 NJD65447:NJO65452 NSZ65447:NTK65452 OCV65447:ODG65452 OMR65447:ONC65452 OWN65447:OWY65452 PGJ65447:PGU65452 PQF65447:PQQ65452 QAB65447:QAM65452 QJX65447:QKI65452 QTT65447:QUE65452 RDP65447:REA65452 RNL65447:RNW65452 RXH65447:RXS65452 SHD65447:SHO65452 SQZ65447:SRK65452 TAV65447:TBG65452 TKR65447:TLC65452 TUN65447:TUY65452 UEJ65447:UEU65452 UOF65447:UOQ65452 UYB65447:UYM65452 VHX65447:VII65452 VRT65447:VSE65452 WBP65447:WCA65452 WLL65447:WLW65452 WVH65447:WVS65452 IV130983:JG130988 SR130983:TC130988 ACN130983:ACY130988 AMJ130983:AMU130988 AWF130983:AWQ130988 BGB130983:BGM130988 BPX130983:BQI130988 BZT130983:CAE130988 CJP130983:CKA130988 CTL130983:CTW130988 DDH130983:DDS130988 DND130983:DNO130988 DWZ130983:DXK130988 EGV130983:EHG130988 EQR130983:ERC130988 FAN130983:FAY130988 FKJ130983:FKU130988 FUF130983:FUQ130988 GEB130983:GEM130988 GNX130983:GOI130988 GXT130983:GYE130988 HHP130983:HIA130988 HRL130983:HRW130988 IBH130983:IBS130988 ILD130983:ILO130988 IUZ130983:IVK130988 JEV130983:JFG130988 JOR130983:JPC130988 JYN130983:JYY130988 KIJ130983:KIU130988 KSF130983:KSQ130988 LCB130983:LCM130988 LLX130983:LMI130988 LVT130983:LWE130988 MFP130983:MGA130988 MPL130983:MPW130988 MZH130983:MZS130988 NJD130983:NJO130988 NSZ130983:NTK130988 OCV130983:ODG130988 OMR130983:ONC130988 OWN130983:OWY130988 PGJ130983:PGU130988 PQF130983:PQQ130988 QAB130983:QAM130988 QJX130983:QKI130988 QTT130983:QUE130988 RDP130983:REA130988 RNL130983:RNW130988 RXH130983:RXS130988 SHD130983:SHO130988 SQZ130983:SRK130988 TAV130983:TBG130988 TKR130983:TLC130988 TUN130983:TUY130988 UEJ130983:UEU130988 UOF130983:UOQ130988 UYB130983:UYM130988 VHX130983:VII130988 VRT130983:VSE130988 WBP130983:WCA130988 WLL130983:WLW130988 WVH130983:WVS130988 IV196519:JG196524 SR196519:TC196524 ACN196519:ACY196524 AMJ196519:AMU196524 AWF196519:AWQ196524 BGB196519:BGM196524 BPX196519:BQI196524 BZT196519:CAE196524 CJP196519:CKA196524 CTL196519:CTW196524 DDH196519:DDS196524 DND196519:DNO196524 DWZ196519:DXK196524 EGV196519:EHG196524 EQR196519:ERC196524 FAN196519:FAY196524 FKJ196519:FKU196524 FUF196519:FUQ196524 GEB196519:GEM196524 GNX196519:GOI196524 GXT196519:GYE196524 HHP196519:HIA196524 HRL196519:HRW196524 IBH196519:IBS196524 ILD196519:ILO196524 IUZ196519:IVK196524 JEV196519:JFG196524 JOR196519:JPC196524 JYN196519:JYY196524 KIJ196519:KIU196524 KSF196519:KSQ196524 LCB196519:LCM196524 LLX196519:LMI196524 LVT196519:LWE196524 MFP196519:MGA196524 MPL196519:MPW196524 MZH196519:MZS196524 NJD196519:NJO196524 NSZ196519:NTK196524 OCV196519:ODG196524 OMR196519:ONC196524 OWN196519:OWY196524 PGJ196519:PGU196524 PQF196519:PQQ196524 QAB196519:QAM196524 QJX196519:QKI196524 QTT196519:QUE196524 RDP196519:REA196524 RNL196519:RNW196524 RXH196519:RXS196524 SHD196519:SHO196524 SQZ196519:SRK196524 TAV196519:TBG196524 TKR196519:TLC196524 TUN196519:TUY196524 UEJ196519:UEU196524 UOF196519:UOQ196524 UYB196519:UYM196524 VHX196519:VII196524 VRT196519:VSE196524 WBP196519:WCA196524 WLL196519:WLW196524 WVH196519:WVS196524 IV262055:JG262060 SR262055:TC262060 ACN262055:ACY262060 AMJ262055:AMU262060 AWF262055:AWQ262060 BGB262055:BGM262060 BPX262055:BQI262060 BZT262055:CAE262060 CJP262055:CKA262060 CTL262055:CTW262060 DDH262055:DDS262060 DND262055:DNO262060 DWZ262055:DXK262060 EGV262055:EHG262060 EQR262055:ERC262060 FAN262055:FAY262060 FKJ262055:FKU262060 FUF262055:FUQ262060 GEB262055:GEM262060 GNX262055:GOI262060 GXT262055:GYE262060 HHP262055:HIA262060 HRL262055:HRW262060 IBH262055:IBS262060 ILD262055:ILO262060 IUZ262055:IVK262060 JEV262055:JFG262060 JOR262055:JPC262060 JYN262055:JYY262060 KIJ262055:KIU262060 KSF262055:KSQ262060 LCB262055:LCM262060 LLX262055:LMI262060 LVT262055:LWE262060 MFP262055:MGA262060 MPL262055:MPW262060 MZH262055:MZS262060 NJD262055:NJO262060 NSZ262055:NTK262060 OCV262055:ODG262060 OMR262055:ONC262060 OWN262055:OWY262060 PGJ262055:PGU262060 PQF262055:PQQ262060 QAB262055:QAM262060 QJX262055:QKI262060 QTT262055:QUE262060 RDP262055:REA262060 RNL262055:RNW262060 RXH262055:RXS262060 SHD262055:SHO262060 SQZ262055:SRK262060 TAV262055:TBG262060 TKR262055:TLC262060 TUN262055:TUY262060 UEJ262055:UEU262060 UOF262055:UOQ262060 UYB262055:UYM262060 VHX262055:VII262060 VRT262055:VSE262060 WBP262055:WCA262060 WLL262055:WLW262060 WVH262055:WVS262060 IV327591:JG327596 SR327591:TC327596 ACN327591:ACY327596 AMJ327591:AMU327596 AWF327591:AWQ327596 BGB327591:BGM327596 BPX327591:BQI327596 BZT327591:CAE327596 CJP327591:CKA327596 CTL327591:CTW327596 DDH327591:DDS327596 DND327591:DNO327596 DWZ327591:DXK327596 EGV327591:EHG327596 EQR327591:ERC327596 FAN327591:FAY327596 FKJ327591:FKU327596 FUF327591:FUQ327596 GEB327591:GEM327596 GNX327591:GOI327596 GXT327591:GYE327596 HHP327591:HIA327596 HRL327591:HRW327596 IBH327591:IBS327596 ILD327591:ILO327596 IUZ327591:IVK327596 JEV327591:JFG327596 JOR327591:JPC327596 JYN327591:JYY327596 KIJ327591:KIU327596 KSF327591:KSQ327596 LCB327591:LCM327596 LLX327591:LMI327596 LVT327591:LWE327596 MFP327591:MGA327596 MPL327591:MPW327596 MZH327591:MZS327596 NJD327591:NJO327596 NSZ327591:NTK327596 OCV327591:ODG327596 OMR327591:ONC327596 OWN327591:OWY327596 PGJ327591:PGU327596 PQF327591:PQQ327596 QAB327591:QAM327596 QJX327591:QKI327596 QTT327591:QUE327596 RDP327591:REA327596 RNL327591:RNW327596 RXH327591:RXS327596 SHD327591:SHO327596 SQZ327591:SRK327596 TAV327591:TBG327596 TKR327591:TLC327596 TUN327591:TUY327596 UEJ327591:UEU327596 UOF327591:UOQ327596 UYB327591:UYM327596 VHX327591:VII327596 VRT327591:VSE327596 WBP327591:WCA327596 WLL327591:WLW327596 WVH327591:WVS327596 IV393127:JG393132 SR393127:TC393132 ACN393127:ACY393132 AMJ393127:AMU393132 AWF393127:AWQ393132 BGB393127:BGM393132 BPX393127:BQI393132 BZT393127:CAE393132 CJP393127:CKA393132 CTL393127:CTW393132 DDH393127:DDS393132 DND393127:DNO393132 DWZ393127:DXK393132 EGV393127:EHG393132 EQR393127:ERC393132 FAN393127:FAY393132 FKJ393127:FKU393132 FUF393127:FUQ393132 GEB393127:GEM393132 GNX393127:GOI393132 GXT393127:GYE393132 HHP393127:HIA393132 HRL393127:HRW393132 IBH393127:IBS393132 ILD393127:ILO393132 IUZ393127:IVK393132 JEV393127:JFG393132 JOR393127:JPC393132 JYN393127:JYY393132 KIJ393127:KIU393132 KSF393127:KSQ393132 LCB393127:LCM393132 LLX393127:LMI393132 LVT393127:LWE393132 MFP393127:MGA393132 MPL393127:MPW393132 MZH393127:MZS393132 NJD393127:NJO393132 NSZ393127:NTK393132 OCV393127:ODG393132 OMR393127:ONC393132 OWN393127:OWY393132 PGJ393127:PGU393132 PQF393127:PQQ393132 QAB393127:QAM393132 QJX393127:QKI393132 QTT393127:QUE393132 RDP393127:REA393132 RNL393127:RNW393132 RXH393127:RXS393132 SHD393127:SHO393132 SQZ393127:SRK393132 TAV393127:TBG393132 TKR393127:TLC393132 TUN393127:TUY393132 UEJ393127:UEU393132 UOF393127:UOQ393132 UYB393127:UYM393132 VHX393127:VII393132 VRT393127:VSE393132 WBP393127:WCA393132 WLL393127:WLW393132 WVH393127:WVS393132 IV458663:JG458668 SR458663:TC458668 ACN458663:ACY458668 AMJ458663:AMU458668 AWF458663:AWQ458668 BGB458663:BGM458668 BPX458663:BQI458668 BZT458663:CAE458668 CJP458663:CKA458668 CTL458663:CTW458668 DDH458663:DDS458668 DND458663:DNO458668 DWZ458663:DXK458668 EGV458663:EHG458668 EQR458663:ERC458668 FAN458663:FAY458668 FKJ458663:FKU458668 FUF458663:FUQ458668 GEB458663:GEM458668 GNX458663:GOI458668 GXT458663:GYE458668 HHP458663:HIA458668 HRL458663:HRW458668 IBH458663:IBS458668 ILD458663:ILO458668 IUZ458663:IVK458668 JEV458663:JFG458668 JOR458663:JPC458668 JYN458663:JYY458668 KIJ458663:KIU458668 KSF458663:KSQ458668 LCB458663:LCM458668 LLX458663:LMI458668 LVT458663:LWE458668 MFP458663:MGA458668 MPL458663:MPW458668 MZH458663:MZS458668 NJD458663:NJO458668 NSZ458663:NTK458668 OCV458663:ODG458668 OMR458663:ONC458668 OWN458663:OWY458668 PGJ458663:PGU458668 PQF458663:PQQ458668 QAB458663:QAM458668 QJX458663:QKI458668 QTT458663:QUE458668 RDP458663:REA458668 RNL458663:RNW458668 RXH458663:RXS458668 SHD458663:SHO458668 SQZ458663:SRK458668 TAV458663:TBG458668 TKR458663:TLC458668 TUN458663:TUY458668 UEJ458663:UEU458668 UOF458663:UOQ458668 UYB458663:UYM458668 VHX458663:VII458668 VRT458663:VSE458668 WBP458663:WCA458668 WLL458663:WLW458668 WVH458663:WVS458668 IV524199:JG524204 SR524199:TC524204 ACN524199:ACY524204 AMJ524199:AMU524204 AWF524199:AWQ524204 BGB524199:BGM524204 BPX524199:BQI524204 BZT524199:CAE524204 CJP524199:CKA524204 CTL524199:CTW524204 DDH524199:DDS524204 DND524199:DNO524204 DWZ524199:DXK524204 EGV524199:EHG524204 EQR524199:ERC524204 FAN524199:FAY524204 FKJ524199:FKU524204 FUF524199:FUQ524204 GEB524199:GEM524204 GNX524199:GOI524204 GXT524199:GYE524204 HHP524199:HIA524204 HRL524199:HRW524204 IBH524199:IBS524204 ILD524199:ILO524204 IUZ524199:IVK524204 JEV524199:JFG524204 JOR524199:JPC524204 JYN524199:JYY524204 KIJ524199:KIU524204 KSF524199:KSQ524204 LCB524199:LCM524204 LLX524199:LMI524204 LVT524199:LWE524204 MFP524199:MGA524204 MPL524199:MPW524204 MZH524199:MZS524204 NJD524199:NJO524204 NSZ524199:NTK524204 OCV524199:ODG524204 OMR524199:ONC524204 OWN524199:OWY524204 PGJ524199:PGU524204 PQF524199:PQQ524204 QAB524199:QAM524204 QJX524199:QKI524204 QTT524199:QUE524204 RDP524199:REA524204 RNL524199:RNW524204 RXH524199:RXS524204 SHD524199:SHO524204 SQZ524199:SRK524204 TAV524199:TBG524204 TKR524199:TLC524204 TUN524199:TUY524204 UEJ524199:UEU524204 UOF524199:UOQ524204 UYB524199:UYM524204 VHX524199:VII524204 VRT524199:VSE524204 WBP524199:WCA524204 WLL524199:WLW524204 WVH524199:WVS524204 IV589735:JG589740 SR589735:TC589740 ACN589735:ACY589740 AMJ589735:AMU589740 AWF589735:AWQ589740 BGB589735:BGM589740 BPX589735:BQI589740 BZT589735:CAE589740 CJP589735:CKA589740 CTL589735:CTW589740 DDH589735:DDS589740 DND589735:DNO589740 DWZ589735:DXK589740 EGV589735:EHG589740 EQR589735:ERC589740 FAN589735:FAY589740 FKJ589735:FKU589740 FUF589735:FUQ589740 GEB589735:GEM589740 GNX589735:GOI589740 GXT589735:GYE589740 HHP589735:HIA589740 HRL589735:HRW589740 IBH589735:IBS589740 ILD589735:ILO589740 IUZ589735:IVK589740 JEV589735:JFG589740 JOR589735:JPC589740 JYN589735:JYY589740 KIJ589735:KIU589740 KSF589735:KSQ589740 LCB589735:LCM589740 LLX589735:LMI589740 LVT589735:LWE589740 MFP589735:MGA589740 MPL589735:MPW589740 MZH589735:MZS589740 NJD589735:NJO589740 NSZ589735:NTK589740 OCV589735:ODG589740 OMR589735:ONC589740 OWN589735:OWY589740 PGJ589735:PGU589740 PQF589735:PQQ589740 QAB589735:QAM589740 QJX589735:QKI589740 QTT589735:QUE589740 RDP589735:REA589740 RNL589735:RNW589740 RXH589735:RXS589740 SHD589735:SHO589740 SQZ589735:SRK589740 TAV589735:TBG589740 TKR589735:TLC589740 TUN589735:TUY589740 UEJ589735:UEU589740 UOF589735:UOQ589740 UYB589735:UYM589740 VHX589735:VII589740 VRT589735:VSE589740 WBP589735:WCA589740 WLL589735:WLW589740 WVH589735:WVS589740 IV655271:JG655276 SR655271:TC655276 ACN655271:ACY655276 AMJ655271:AMU655276 AWF655271:AWQ655276 BGB655271:BGM655276 BPX655271:BQI655276 BZT655271:CAE655276 CJP655271:CKA655276 CTL655271:CTW655276 DDH655271:DDS655276 DND655271:DNO655276 DWZ655271:DXK655276 EGV655271:EHG655276 EQR655271:ERC655276 FAN655271:FAY655276 FKJ655271:FKU655276 FUF655271:FUQ655276 GEB655271:GEM655276 GNX655271:GOI655276 GXT655271:GYE655276 HHP655271:HIA655276 HRL655271:HRW655276 IBH655271:IBS655276 ILD655271:ILO655276 IUZ655271:IVK655276 JEV655271:JFG655276 JOR655271:JPC655276 JYN655271:JYY655276 KIJ655271:KIU655276 KSF655271:KSQ655276 LCB655271:LCM655276 LLX655271:LMI655276 LVT655271:LWE655276 MFP655271:MGA655276 MPL655271:MPW655276 MZH655271:MZS655276 NJD655271:NJO655276 NSZ655271:NTK655276 OCV655271:ODG655276 OMR655271:ONC655276 OWN655271:OWY655276 PGJ655271:PGU655276 PQF655271:PQQ655276 QAB655271:QAM655276 QJX655271:QKI655276 QTT655271:QUE655276 RDP655271:REA655276 RNL655271:RNW655276 RXH655271:RXS655276 SHD655271:SHO655276 SQZ655271:SRK655276 TAV655271:TBG655276 TKR655271:TLC655276 TUN655271:TUY655276 UEJ655271:UEU655276 UOF655271:UOQ655276 UYB655271:UYM655276 VHX655271:VII655276 VRT655271:VSE655276 WBP655271:WCA655276 WLL655271:WLW655276 WVH655271:WVS655276 IV720807:JG720812 SR720807:TC720812 ACN720807:ACY720812 AMJ720807:AMU720812 AWF720807:AWQ720812 BGB720807:BGM720812 BPX720807:BQI720812 BZT720807:CAE720812 CJP720807:CKA720812 CTL720807:CTW720812 DDH720807:DDS720812 DND720807:DNO720812 DWZ720807:DXK720812 EGV720807:EHG720812 EQR720807:ERC720812 FAN720807:FAY720812 FKJ720807:FKU720812 FUF720807:FUQ720812 GEB720807:GEM720812 GNX720807:GOI720812 GXT720807:GYE720812 HHP720807:HIA720812 HRL720807:HRW720812 IBH720807:IBS720812 ILD720807:ILO720812 IUZ720807:IVK720812 JEV720807:JFG720812 JOR720807:JPC720812 JYN720807:JYY720812 KIJ720807:KIU720812 KSF720807:KSQ720812 LCB720807:LCM720812 LLX720807:LMI720812 LVT720807:LWE720812 MFP720807:MGA720812 MPL720807:MPW720812 MZH720807:MZS720812 NJD720807:NJO720812 NSZ720807:NTK720812 OCV720807:ODG720812 OMR720807:ONC720812 OWN720807:OWY720812 PGJ720807:PGU720812 PQF720807:PQQ720812 QAB720807:QAM720812 QJX720807:QKI720812 QTT720807:QUE720812 RDP720807:REA720812 RNL720807:RNW720812 RXH720807:RXS720812 SHD720807:SHO720812 SQZ720807:SRK720812 TAV720807:TBG720812 TKR720807:TLC720812 TUN720807:TUY720812 UEJ720807:UEU720812 UOF720807:UOQ720812 UYB720807:UYM720812 VHX720807:VII720812 VRT720807:VSE720812 WBP720807:WCA720812 WLL720807:WLW720812 WVH720807:WVS720812 IV786343:JG786348 SR786343:TC786348 ACN786343:ACY786348 AMJ786343:AMU786348 AWF786343:AWQ786348 BGB786343:BGM786348 BPX786343:BQI786348 BZT786343:CAE786348 CJP786343:CKA786348 CTL786343:CTW786348 DDH786343:DDS786348 DND786343:DNO786348 DWZ786343:DXK786348 EGV786343:EHG786348 EQR786343:ERC786348 FAN786343:FAY786348 FKJ786343:FKU786348 FUF786343:FUQ786348 GEB786343:GEM786348 GNX786343:GOI786348 GXT786343:GYE786348 HHP786343:HIA786348 HRL786343:HRW786348 IBH786343:IBS786348 ILD786343:ILO786348 IUZ786343:IVK786348 JEV786343:JFG786348 JOR786343:JPC786348 JYN786343:JYY786348 KIJ786343:KIU786348 KSF786343:KSQ786348 LCB786343:LCM786348 LLX786343:LMI786348 LVT786343:LWE786348 MFP786343:MGA786348 MPL786343:MPW786348 MZH786343:MZS786348 NJD786343:NJO786348 NSZ786343:NTK786348 OCV786343:ODG786348 OMR786343:ONC786348 OWN786343:OWY786348 PGJ786343:PGU786348 PQF786343:PQQ786348 QAB786343:QAM786348 QJX786343:QKI786348 QTT786343:QUE786348 RDP786343:REA786348 RNL786343:RNW786348 RXH786343:RXS786348 SHD786343:SHO786348 SQZ786343:SRK786348 TAV786343:TBG786348 TKR786343:TLC786348 TUN786343:TUY786348 UEJ786343:UEU786348 UOF786343:UOQ786348 UYB786343:UYM786348 VHX786343:VII786348 VRT786343:VSE786348 WBP786343:WCA786348 WLL786343:WLW786348 WVH786343:WVS786348 IV851879:JG851884 SR851879:TC851884 ACN851879:ACY851884 AMJ851879:AMU851884 AWF851879:AWQ851884 BGB851879:BGM851884 BPX851879:BQI851884 BZT851879:CAE851884 CJP851879:CKA851884 CTL851879:CTW851884 DDH851879:DDS851884 DND851879:DNO851884 DWZ851879:DXK851884 EGV851879:EHG851884 EQR851879:ERC851884 FAN851879:FAY851884 FKJ851879:FKU851884 FUF851879:FUQ851884 GEB851879:GEM851884 GNX851879:GOI851884 GXT851879:GYE851884 HHP851879:HIA851884 HRL851879:HRW851884 IBH851879:IBS851884 ILD851879:ILO851884 IUZ851879:IVK851884 JEV851879:JFG851884 JOR851879:JPC851884 JYN851879:JYY851884 KIJ851879:KIU851884 KSF851879:KSQ851884 LCB851879:LCM851884 LLX851879:LMI851884 LVT851879:LWE851884 MFP851879:MGA851884 MPL851879:MPW851884 MZH851879:MZS851884 NJD851879:NJO851884 NSZ851879:NTK851884 OCV851879:ODG851884 OMR851879:ONC851884 OWN851879:OWY851884 PGJ851879:PGU851884 PQF851879:PQQ851884 QAB851879:QAM851884 QJX851879:QKI851884 QTT851879:QUE851884 RDP851879:REA851884 RNL851879:RNW851884 RXH851879:RXS851884 SHD851879:SHO851884 SQZ851879:SRK851884 TAV851879:TBG851884 TKR851879:TLC851884 TUN851879:TUY851884 UEJ851879:UEU851884 UOF851879:UOQ851884 UYB851879:UYM851884 VHX851879:VII851884 VRT851879:VSE851884 WBP851879:WCA851884 WLL851879:WLW851884 WVH851879:WVS851884 IV917415:JG917420 SR917415:TC917420 ACN917415:ACY917420 AMJ917415:AMU917420 AWF917415:AWQ917420 BGB917415:BGM917420 BPX917415:BQI917420 BZT917415:CAE917420 CJP917415:CKA917420 CTL917415:CTW917420 DDH917415:DDS917420 DND917415:DNO917420 DWZ917415:DXK917420 EGV917415:EHG917420 EQR917415:ERC917420 FAN917415:FAY917420 FKJ917415:FKU917420 FUF917415:FUQ917420 GEB917415:GEM917420 GNX917415:GOI917420 GXT917415:GYE917420 HHP917415:HIA917420 HRL917415:HRW917420 IBH917415:IBS917420 ILD917415:ILO917420 IUZ917415:IVK917420 JEV917415:JFG917420 JOR917415:JPC917420 JYN917415:JYY917420 KIJ917415:KIU917420 KSF917415:KSQ917420 LCB917415:LCM917420 LLX917415:LMI917420 LVT917415:LWE917420 MFP917415:MGA917420 MPL917415:MPW917420 MZH917415:MZS917420 NJD917415:NJO917420 NSZ917415:NTK917420 OCV917415:ODG917420 OMR917415:ONC917420 OWN917415:OWY917420 PGJ917415:PGU917420 PQF917415:PQQ917420 QAB917415:QAM917420 QJX917415:QKI917420 QTT917415:QUE917420 RDP917415:REA917420 RNL917415:RNW917420 RXH917415:RXS917420 SHD917415:SHO917420 SQZ917415:SRK917420 TAV917415:TBG917420 TKR917415:TLC917420 TUN917415:TUY917420 UEJ917415:UEU917420 UOF917415:UOQ917420 UYB917415:UYM917420 VHX917415:VII917420 VRT917415:VSE917420 WBP917415:WCA917420 WLL917415:WLW917420 WVH917415:WVS917420 IV982951:JG982956 SR982951:TC982956 ACN982951:ACY982956 AMJ982951:AMU982956 AWF982951:AWQ982956 BGB982951:BGM982956 BPX982951:BQI982956 BZT982951:CAE982956 CJP982951:CKA982956 CTL982951:CTW982956 DDH982951:DDS982956 DND982951:DNO982956 DWZ982951:DXK982956 EGV982951:EHG982956 EQR982951:ERC982956 FAN982951:FAY982956 FKJ982951:FKU982956 FUF982951:FUQ982956 GEB982951:GEM982956 GNX982951:GOI982956 GXT982951:GYE982956 HHP982951:HIA982956 HRL982951:HRW982956 IBH982951:IBS982956 ILD982951:ILO982956 IUZ982951:IVK982956 JEV982951:JFG982956 JOR982951:JPC982956 JYN982951:JYY982956 KIJ982951:KIU982956 KSF982951:KSQ982956 LCB982951:LCM982956 LLX982951:LMI982956 LVT982951:LWE982956 MFP982951:MGA982956 MPL982951:MPW982956 MZH982951:MZS982956 NJD982951:NJO982956 NSZ982951:NTK982956 OCV982951:ODG982956 OMR982951:ONC982956 OWN982951:OWY982956 PGJ982951:PGU982956 PQF982951:PQQ982956 QAB982951:QAM982956 QJX982951:QKI982956 QTT982951:QUE982956 RDP982951:REA982956 RNL982951:RNW982956 RXH982951:RXS982956 SHD982951:SHO982956 SQZ982951:SRK982956 TAV982951:TBG982956 TKR982951:TLC982956 TUN982951:TUY982956 UEJ982951:UEU982956 UOF982951:UOQ982956 UYB982951:UYM982956 VHX982951:VII982956 VRT982951:VSE982956 WBP982951:WCA982956 WLL982951:WLW982956 WVH982951:WVS982956 II65463:IT65468 SE65463:SP65468 ACA65463:ACL65468 ALW65463:AMH65468 AVS65463:AWD65468 BFO65463:BFZ65468 BPK65463:BPV65468 BZG65463:BZR65468 CJC65463:CJN65468 CSY65463:CTJ65468 DCU65463:DDF65468 DMQ65463:DNB65468 DWM65463:DWX65468 EGI65463:EGT65468 EQE65463:EQP65468 FAA65463:FAL65468 FJW65463:FKH65468 FTS65463:FUD65468 GDO65463:GDZ65468 GNK65463:GNV65468 GXG65463:GXR65468 HHC65463:HHN65468 HQY65463:HRJ65468 IAU65463:IBF65468 IKQ65463:ILB65468 IUM65463:IUX65468 JEI65463:JET65468 JOE65463:JOP65468 JYA65463:JYL65468 KHW65463:KIH65468 KRS65463:KSD65468 LBO65463:LBZ65468 LLK65463:LLV65468 LVG65463:LVR65468 MFC65463:MFN65468 MOY65463:MPJ65468 MYU65463:MZF65468 NIQ65463:NJB65468 NSM65463:NSX65468 OCI65463:OCT65468 OME65463:OMP65468 OWA65463:OWL65468 PFW65463:PGH65468 PPS65463:PQD65468 PZO65463:PZZ65468 QJK65463:QJV65468 QTG65463:QTR65468 RDC65463:RDN65468 RMY65463:RNJ65468 RWU65463:RXF65468 SGQ65463:SHB65468 SQM65463:SQX65468 TAI65463:TAT65468 TKE65463:TKP65468 TUA65463:TUL65468 UDW65463:UEH65468 UNS65463:UOD65468 UXO65463:UXZ65468 VHK65463:VHV65468 VRG65463:VRR65468 WBC65463:WBN65468 WKY65463:WLJ65468 WUU65463:WVF65468 II130999:IT131004 SE130999:SP131004 ACA130999:ACL131004 ALW130999:AMH131004 AVS130999:AWD131004 BFO130999:BFZ131004 BPK130999:BPV131004 BZG130999:BZR131004 CJC130999:CJN131004 CSY130999:CTJ131004 DCU130999:DDF131004 DMQ130999:DNB131004 DWM130999:DWX131004 EGI130999:EGT131004 EQE130999:EQP131004 FAA130999:FAL131004 FJW130999:FKH131004 FTS130999:FUD131004 GDO130999:GDZ131004 GNK130999:GNV131004 GXG130999:GXR131004 HHC130999:HHN131004 HQY130999:HRJ131004 IAU130999:IBF131004 IKQ130999:ILB131004 IUM130999:IUX131004 JEI130999:JET131004 JOE130999:JOP131004 JYA130999:JYL131004 KHW130999:KIH131004 KRS130999:KSD131004 LBO130999:LBZ131004 LLK130999:LLV131004 LVG130999:LVR131004 MFC130999:MFN131004 MOY130999:MPJ131004 MYU130999:MZF131004 NIQ130999:NJB131004 NSM130999:NSX131004 OCI130999:OCT131004 OME130999:OMP131004 OWA130999:OWL131004 PFW130999:PGH131004 PPS130999:PQD131004 PZO130999:PZZ131004 QJK130999:QJV131004 QTG130999:QTR131004 RDC130999:RDN131004 RMY130999:RNJ131004 RWU130999:RXF131004 SGQ130999:SHB131004 SQM130999:SQX131004 TAI130999:TAT131004 TKE130999:TKP131004 TUA130999:TUL131004 UDW130999:UEH131004 UNS130999:UOD131004 UXO130999:UXZ131004 VHK130999:VHV131004 VRG130999:VRR131004 WBC130999:WBN131004 WKY130999:WLJ131004 WUU130999:WVF131004 II196535:IT196540 SE196535:SP196540 ACA196535:ACL196540 ALW196535:AMH196540 AVS196535:AWD196540 BFO196535:BFZ196540 BPK196535:BPV196540 BZG196535:BZR196540 CJC196535:CJN196540 CSY196535:CTJ196540 DCU196535:DDF196540 DMQ196535:DNB196540 DWM196535:DWX196540 EGI196535:EGT196540 EQE196535:EQP196540 FAA196535:FAL196540 FJW196535:FKH196540 FTS196535:FUD196540 GDO196535:GDZ196540 GNK196535:GNV196540 GXG196535:GXR196540 HHC196535:HHN196540 HQY196535:HRJ196540 IAU196535:IBF196540 IKQ196535:ILB196540 IUM196535:IUX196540 JEI196535:JET196540 JOE196535:JOP196540 JYA196535:JYL196540 KHW196535:KIH196540 KRS196535:KSD196540 LBO196535:LBZ196540 LLK196535:LLV196540 LVG196535:LVR196540 MFC196535:MFN196540 MOY196535:MPJ196540 MYU196535:MZF196540 NIQ196535:NJB196540 NSM196535:NSX196540 OCI196535:OCT196540 OME196535:OMP196540 OWA196535:OWL196540 PFW196535:PGH196540 PPS196535:PQD196540 PZO196535:PZZ196540 QJK196535:QJV196540 QTG196535:QTR196540 RDC196535:RDN196540 RMY196535:RNJ196540 RWU196535:RXF196540 SGQ196535:SHB196540 SQM196535:SQX196540 TAI196535:TAT196540 TKE196535:TKP196540 TUA196535:TUL196540 UDW196535:UEH196540 UNS196535:UOD196540 UXO196535:UXZ196540 VHK196535:VHV196540 VRG196535:VRR196540 WBC196535:WBN196540 WKY196535:WLJ196540 WUU196535:WVF196540 II262071:IT262076 SE262071:SP262076 ACA262071:ACL262076 ALW262071:AMH262076 AVS262071:AWD262076 BFO262071:BFZ262076 BPK262071:BPV262076 BZG262071:BZR262076 CJC262071:CJN262076 CSY262071:CTJ262076 DCU262071:DDF262076 DMQ262071:DNB262076 DWM262071:DWX262076 EGI262071:EGT262076 EQE262071:EQP262076 FAA262071:FAL262076 FJW262071:FKH262076 FTS262071:FUD262076 GDO262071:GDZ262076 GNK262071:GNV262076 GXG262071:GXR262076 HHC262071:HHN262076 HQY262071:HRJ262076 IAU262071:IBF262076 IKQ262071:ILB262076 IUM262071:IUX262076 JEI262071:JET262076 JOE262071:JOP262076 JYA262071:JYL262076 KHW262071:KIH262076 KRS262071:KSD262076 LBO262071:LBZ262076 LLK262071:LLV262076 LVG262071:LVR262076 MFC262071:MFN262076 MOY262071:MPJ262076 MYU262071:MZF262076 NIQ262071:NJB262076 NSM262071:NSX262076 OCI262071:OCT262076 OME262071:OMP262076 OWA262071:OWL262076 PFW262071:PGH262076 PPS262071:PQD262076 PZO262071:PZZ262076 QJK262071:QJV262076 QTG262071:QTR262076 RDC262071:RDN262076 RMY262071:RNJ262076 RWU262071:RXF262076 SGQ262071:SHB262076 SQM262071:SQX262076 TAI262071:TAT262076 TKE262071:TKP262076 TUA262071:TUL262076 UDW262071:UEH262076 UNS262071:UOD262076 UXO262071:UXZ262076 VHK262071:VHV262076 VRG262071:VRR262076 WBC262071:WBN262076 WKY262071:WLJ262076 WUU262071:WVF262076 II327607:IT327612 SE327607:SP327612 ACA327607:ACL327612 ALW327607:AMH327612 AVS327607:AWD327612 BFO327607:BFZ327612 BPK327607:BPV327612 BZG327607:BZR327612 CJC327607:CJN327612 CSY327607:CTJ327612 DCU327607:DDF327612 DMQ327607:DNB327612 DWM327607:DWX327612 EGI327607:EGT327612 EQE327607:EQP327612 FAA327607:FAL327612 FJW327607:FKH327612 FTS327607:FUD327612 GDO327607:GDZ327612 GNK327607:GNV327612 GXG327607:GXR327612 HHC327607:HHN327612 HQY327607:HRJ327612 IAU327607:IBF327612 IKQ327607:ILB327612 IUM327607:IUX327612 JEI327607:JET327612 JOE327607:JOP327612 JYA327607:JYL327612 KHW327607:KIH327612 KRS327607:KSD327612 LBO327607:LBZ327612 LLK327607:LLV327612 LVG327607:LVR327612 MFC327607:MFN327612 MOY327607:MPJ327612 MYU327607:MZF327612 NIQ327607:NJB327612 NSM327607:NSX327612 OCI327607:OCT327612 OME327607:OMP327612 OWA327607:OWL327612 PFW327607:PGH327612 PPS327607:PQD327612 PZO327607:PZZ327612 QJK327607:QJV327612 QTG327607:QTR327612 RDC327607:RDN327612 RMY327607:RNJ327612 RWU327607:RXF327612 SGQ327607:SHB327612 SQM327607:SQX327612 TAI327607:TAT327612 TKE327607:TKP327612 TUA327607:TUL327612 UDW327607:UEH327612 UNS327607:UOD327612 UXO327607:UXZ327612 VHK327607:VHV327612 VRG327607:VRR327612 WBC327607:WBN327612 WKY327607:WLJ327612 WUU327607:WVF327612 II393143:IT393148 SE393143:SP393148 ACA393143:ACL393148 ALW393143:AMH393148 AVS393143:AWD393148 BFO393143:BFZ393148 BPK393143:BPV393148 BZG393143:BZR393148 CJC393143:CJN393148 CSY393143:CTJ393148 DCU393143:DDF393148 DMQ393143:DNB393148 DWM393143:DWX393148 EGI393143:EGT393148 EQE393143:EQP393148 FAA393143:FAL393148 FJW393143:FKH393148 FTS393143:FUD393148 GDO393143:GDZ393148 GNK393143:GNV393148 GXG393143:GXR393148 HHC393143:HHN393148 HQY393143:HRJ393148 IAU393143:IBF393148 IKQ393143:ILB393148 IUM393143:IUX393148 JEI393143:JET393148 JOE393143:JOP393148 JYA393143:JYL393148 KHW393143:KIH393148 KRS393143:KSD393148 LBO393143:LBZ393148 LLK393143:LLV393148 LVG393143:LVR393148 MFC393143:MFN393148 MOY393143:MPJ393148 MYU393143:MZF393148 NIQ393143:NJB393148 NSM393143:NSX393148 OCI393143:OCT393148 OME393143:OMP393148 OWA393143:OWL393148 PFW393143:PGH393148 PPS393143:PQD393148 PZO393143:PZZ393148 QJK393143:QJV393148 QTG393143:QTR393148 RDC393143:RDN393148 RMY393143:RNJ393148 RWU393143:RXF393148 SGQ393143:SHB393148 SQM393143:SQX393148 TAI393143:TAT393148 TKE393143:TKP393148 TUA393143:TUL393148 UDW393143:UEH393148 UNS393143:UOD393148 UXO393143:UXZ393148 VHK393143:VHV393148 VRG393143:VRR393148 WBC393143:WBN393148 WKY393143:WLJ393148 WUU393143:WVF393148 II458679:IT458684 SE458679:SP458684 ACA458679:ACL458684 ALW458679:AMH458684 AVS458679:AWD458684 BFO458679:BFZ458684 BPK458679:BPV458684 BZG458679:BZR458684 CJC458679:CJN458684 CSY458679:CTJ458684 DCU458679:DDF458684 DMQ458679:DNB458684 DWM458679:DWX458684 EGI458679:EGT458684 EQE458679:EQP458684 FAA458679:FAL458684 FJW458679:FKH458684 FTS458679:FUD458684 GDO458679:GDZ458684 GNK458679:GNV458684 GXG458679:GXR458684 HHC458679:HHN458684 HQY458679:HRJ458684 IAU458679:IBF458684 IKQ458679:ILB458684 IUM458679:IUX458684 JEI458679:JET458684 JOE458679:JOP458684 JYA458679:JYL458684 KHW458679:KIH458684 KRS458679:KSD458684 LBO458679:LBZ458684 LLK458679:LLV458684 LVG458679:LVR458684 MFC458679:MFN458684 MOY458679:MPJ458684 MYU458679:MZF458684 NIQ458679:NJB458684 NSM458679:NSX458684 OCI458679:OCT458684 OME458679:OMP458684 OWA458679:OWL458684 PFW458679:PGH458684 PPS458679:PQD458684 PZO458679:PZZ458684 QJK458679:QJV458684 QTG458679:QTR458684 RDC458679:RDN458684 RMY458679:RNJ458684 RWU458679:RXF458684 SGQ458679:SHB458684 SQM458679:SQX458684 TAI458679:TAT458684 TKE458679:TKP458684 TUA458679:TUL458684 UDW458679:UEH458684 UNS458679:UOD458684 UXO458679:UXZ458684 VHK458679:VHV458684 VRG458679:VRR458684 WBC458679:WBN458684 WKY458679:WLJ458684 WUU458679:WVF458684 II524215:IT524220 SE524215:SP524220 ACA524215:ACL524220 ALW524215:AMH524220 AVS524215:AWD524220 BFO524215:BFZ524220 BPK524215:BPV524220 BZG524215:BZR524220 CJC524215:CJN524220 CSY524215:CTJ524220 DCU524215:DDF524220 DMQ524215:DNB524220 DWM524215:DWX524220 EGI524215:EGT524220 EQE524215:EQP524220 FAA524215:FAL524220 FJW524215:FKH524220 FTS524215:FUD524220 GDO524215:GDZ524220 GNK524215:GNV524220 GXG524215:GXR524220 HHC524215:HHN524220 HQY524215:HRJ524220 IAU524215:IBF524220 IKQ524215:ILB524220 IUM524215:IUX524220 JEI524215:JET524220 JOE524215:JOP524220 JYA524215:JYL524220 KHW524215:KIH524220 KRS524215:KSD524220 LBO524215:LBZ524220 LLK524215:LLV524220 LVG524215:LVR524220 MFC524215:MFN524220 MOY524215:MPJ524220 MYU524215:MZF524220 NIQ524215:NJB524220 NSM524215:NSX524220 OCI524215:OCT524220 OME524215:OMP524220 OWA524215:OWL524220 PFW524215:PGH524220 PPS524215:PQD524220 PZO524215:PZZ524220 QJK524215:QJV524220 QTG524215:QTR524220 RDC524215:RDN524220 RMY524215:RNJ524220 RWU524215:RXF524220 SGQ524215:SHB524220 SQM524215:SQX524220 TAI524215:TAT524220 TKE524215:TKP524220 TUA524215:TUL524220 UDW524215:UEH524220 UNS524215:UOD524220 UXO524215:UXZ524220 VHK524215:VHV524220 VRG524215:VRR524220 WBC524215:WBN524220 WKY524215:WLJ524220 WUU524215:WVF524220 II589751:IT589756 SE589751:SP589756 ACA589751:ACL589756 ALW589751:AMH589756 AVS589751:AWD589756 BFO589751:BFZ589756 BPK589751:BPV589756 BZG589751:BZR589756 CJC589751:CJN589756 CSY589751:CTJ589756 DCU589751:DDF589756 DMQ589751:DNB589756 DWM589751:DWX589756 EGI589751:EGT589756 EQE589751:EQP589756 FAA589751:FAL589756 FJW589751:FKH589756 FTS589751:FUD589756 GDO589751:GDZ589756 GNK589751:GNV589756 GXG589751:GXR589756 HHC589751:HHN589756 HQY589751:HRJ589756 IAU589751:IBF589756 IKQ589751:ILB589756 IUM589751:IUX589756 JEI589751:JET589756 JOE589751:JOP589756 JYA589751:JYL589756 KHW589751:KIH589756 KRS589751:KSD589756 LBO589751:LBZ589756 LLK589751:LLV589756 LVG589751:LVR589756 MFC589751:MFN589756 MOY589751:MPJ589756 MYU589751:MZF589756 NIQ589751:NJB589756 NSM589751:NSX589756 OCI589751:OCT589756 OME589751:OMP589756 OWA589751:OWL589756 PFW589751:PGH589756 PPS589751:PQD589756 PZO589751:PZZ589756 QJK589751:QJV589756 QTG589751:QTR589756 RDC589751:RDN589756 RMY589751:RNJ589756 RWU589751:RXF589756 SGQ589751:SHB589756 SQM589751:SQX589756 TAI589751:TAT589756 TKE589751:TKP589756 TUA589751:TUL589756 UDW589751:UEH589756 UNS589751:UOD589756 UXO589751:UXZ589756 VHK589751:VHV589756 VRG589751:VRR589756 WBC589751:WBN589756 WKY589751:WLJ589756 WUU589751:WVF589756 II655287:IT655292 SE655287:SP655292 ACA655287:ACL655292 ALW655287:AMH655292 AVS655287:AWD655292 BFO655287:BFZ655292 BPK655287:BPV655292 BZG655287:BZR655292 CJC655287:CJN655292 CSY655287:CTJ655292 DCU655287:DDF655292 DMQ655287:DNB655292 DWM655287:DWX655292 EGI655287:EGT655292 EQE655287:EQP655292 FAA655287:FAL655292 FJW655287:FKH655292 FTS655287:FUD655292 GDO655287:GDZ655292 GNK655287:GNV655292 GXG655287:GXR655292 HHC655287:HHN655292 HQY655287:HRJ655292 IAU655287:IBF655292 IKQ655287:ILB655292 IUM655287:IUX655292 JEI655287:JET655292 JOE655287:JOP655292 JYA655287:JYL655292 KHW655287:KIH655292 KRS655287:KSD655292 LBO655287:LBZ655292 LLK655287:LLV655292 LVG655287:LVR655292 MFC655287:MFN655292 MOY655287:MPJ655292 MYU655287:MZF655292 NIQ655287:NJB655292 NSM655287:NSX655292 OCI655287:OCT655292 OME655287:OMP655292 OWA655287:OWL655292 PFW655287:PGH655292 PPS655287:PQD655292 PZO655287:PZZ655292 QJK655287:QJV655292 QTG655287:QTR655292 RDC655287:RDN655292 RMY655287:RNJ655292 RWU655287:RXF655292 SGQ655287:SHB655292 SQM655287:SQX655292 TAI655287:TAT655292 TKE655287:TKP655292 TUA655287:TUL655292 UDW655287:UEH655292 UNS655287:UOD655292 UXO655287:UXZ655292 VHK655287:VHV655292 VRG655287:VRR655292 WBC655287:WBN655292 WKY655287:WLJ655292 WUU655287:WVF655292 II720823:IT720828 SE720823:SP720828 ACA720823:ACL720828 ALW720823:AMH720828 AVS720823:AWD720828 BFO720823:BFZ720828 BPK720823:BPV720828 BZG720823:BZR720828 CJC720823:CJN720828 CSY720823:CTJ720828 DCU720823:DDF720828 DMQ720823:DNB720828 DWM720823:DWX720828 EGI720823:EGT720828 EQE720823:EQP720828 FAA720823:FAL720828 FJW720823:FKH720828 FTS720823:FUD720828 GDO720823:GDZ720828 GNK720823:GNV720828 GXG720823:GXR720828 HHC720823:HHN720828 HQY720823:HRJ720828 IAU720823:IBF720828 IKQ720823:ILB720828 IUM720823:IUX720828 JEI720823:JET720828 JOE720823:JOP720828 JYA720823:JYL720828 KHW720823:KIH720828 KRS720823:KSD720828 LBO720823:LBZ720828 LLK720823:LLV720828 LVG720823:LVR720828 MFC720823:MFN720828 MOY720823:MPJ720828 MYU720823:MZF720828 NIQ720823:NJB720828 NSM720823:NSX720828 OCI720823:OCT720828 OME720823:OMP720828 OWA720823:OWL720828 PFW720823:PGH720828 PPS720823:PQD720828 PZO720823:PZZ720828 QJK720823:QJV720828 QTG720823:QTR720828 RDC720823:RDN720828 RMY720823:RNJ720828 RWU720823:RXF720828 SGQ720823:SHB720828 SQM720823:SQX720828 TAI720823:TAT720828 TKE720823:TKP720828 TUA720823:TUL720828 UDW720823:UEH720828 UNS720823:UOD720828 UXO720823:UXZ720828 VHK720823:VHV720828 VRG720823:VRR720828 WBC720823:WBN720828 WKY720823:WLJ720828 WUU720823:WVF720828 II786359:IT786364 SE786359:SP786364 ACA786359:ACL786364 ALW786359:AMH786364 AVS786359:AWD786364 BFO786359:BFZ786364 BPK786359:BPV786364 BZG786359:BZR786364 CJC786359:CJN786364 CSY786359:CTJ786364 DCU786359:DDF786364 DMQ786359:DNB786364 DWM786359:DWX786364 EGI786359:EGT786364 EQE786359:EQP786364 FAA786359:FAL786364 FJW786359:FKH786364 FTS786359:FUD786364 GDO786359:GDZ786364 GNK786359:GNV786364 GXG786359:GXR786364 HHC786359:HHN786364 HQY786359:HRJ786364 IAU786359:IBF786364 IKQ786359:ILB786364 IUM786359:IUX786364 JEI786359:JET786364 JOE786359:JOP786364 JYA786359:JYL786364 KHW786359:KIH786364 KRS786359:KSD786364 LBO786359:LBZ786364 LLK786359:LLV786364 LVG786359:LVR786364 MFC786359:MFN786364 MOY786359:MPJ786364 MYU786359:MZF786364 NIQ786359:NJB786364 NSM786359:NSX786364 OCI786359:OCT786364 OME786359:OMP786364 OWA786359:OWL786364 PFW786359:PGH786364 PPS786359:PQD786364 PZO786359:PZZ786364 QJK786359:QJV786364 QTG786359:QTR786364 RDC786359:RDN786364 RMY786359:RNJ786364 RWU786359:RXF786364 SGQ786359:SHB786364 SQM786359:SQX786364 TAI786359:TAT786364 TKE786359:TKP786364 TUA786359:TUL786364 UDW786359:UEH786364 UNS786359:UOD786364 UXO786359:UXZ786364 VHK786359:VHV786364 VRG786359:VRR786364 WBC786359:WBN786364 WKY786359:WLJ786364 WUU786359:WVF786364 II851895:IT851900 SE851895:SP851900 ACA851895:ACL851900 ALW851895:AMH851900 AVS851895:AWD851900 BFO851895:BFZ851900 BPK851895:BPV851900 BZG851895:BZR851900 CJC851895:CJN851900 CSY851895:CTJ851900 DCU851895:DDF851900 DMQ851895:DNB851900 DWM851895:DWX851900 EGI851895:EGT851900 EQE851895:EQP851900 FAA851895:FAL851900 FJW851895:FKH851900 FTS851895:FUD851900 GDO851895:GDZ851900 GNK851895:GNV851900 GXG851895:GXR851900 HHC851895:HHN851900 HQY851895:HRJ851900 IAU851895:IBF851900 IKQ851895:ILB851900 IUM851895:IUX851900 JEI851895:JET851900 JOE851895:JOP851900 JYA851895:JYL851900 KHW851895:KIH851900 KRS851895:KSD851900 LBO851895:LBZ851900 LLK851895:LLV851900 LVG851895:LVR851900 MFC851895:MFN851900 MOY851895:MPJ851900 MYU851895:MZF851900 NIQ851895:NJB851900 NSM851895:NSX851900 OCI851895:OCT851900 OME851895:OMP851900 OWA851895:OWL851900 PFW851895:PGH851900 PPS851895:PQD851900 PZO851895:PZZ851900 QJK851895:QJV851900 QTG851895:QTR851900 RDC851895:RDN851900 RMY851895:RNJ851900 RWU851895:RXF851900 SGQ851895:SHB851900 SQM851895:SQX851900 TAI851895:TAT851900 TKE851895:TKP851900 TUA851895:TUL851900 UDW851895:UEH851900 UNS851895:UOD851900 UXO851895:UXZ851900 VHK851895:VHV851900 VRG851895:VRR851900 WBC851895:WBN851900 WKY851895:WLJ851900 WUU851895:WVF851900 II917431:IT917436 SE917431:SP917436 ACA917431:ACL917436 ALW917431:AMH917436 AVS917431:AWD917436 BFO917431:BFZ917436 BPK917431:BPV917436 BZG917431:BZR917436 CJC917431:CJN917436 CSY917431:CTJ917436 DCU917431:DDF917436 DMQ917431:DNB917436 DWM917431:DWX917436 EGI917431:EGT917436 EQE917431:EQP917436 FAA917431:FAL917436 FJW917431:FKH917436 FTS917431:FUD917436 GDO917431:GDZ917436 GNK917431:GNV917436 GXG917431:GXR917436 HHC917431:HHN917436 HQY917431:HRJ917436 IAU917431:IBF917436 IKQ917431:ILB917436 IUM917431:IUX917436 JEI917431:JET917436 JOE917431:JOP917436 JYA917431:JYL917436 KHW917431:KIH917436 KRS917431:KSD917436 LBO917431:LBZ917436 LLK917431:LLV917436 LVG917431:LVR917436 MFC917431:MFN917436 MOY917431:MPJ917436 MYU917431:MZF917436 NIQ917431:NJB917436 NSM917431:NSX917436 OCI917431:OCT917436 OME917431:OMP917436 OWA917431:OWL917436 PFW917431:PGH917436 PPS917431:PQD917436 PZO917431:PZZ917436 QJK917431:QJV917436 QTG917431:QTR917436 RDC917431:RDN917436 RMY917431:RNJ917436 RWU917431:RXF917436 SGQ917431:SHB917436 SQM917431:SQX917436 TAI917431:TAT917436 TKE917431:TKP917436 TUA917431:TUL917436 UDW917431:UEH917436 UNS917431:UOD917436 UXO917431:UXZ917436 VHK917431:VHV917436 VRG917431:VRR917436 WBC917431:WBN917436 WKY917431:WLJ917436 WUU917431:WVF917436 II982967:IT982972 SE982967:SP982972 ACA982967:ACL982972 ALW982967:AMH982972 AVS982967:AWD982972 BFO982967:BFZ982972 BPK982967:BPV982972 BZG982967:BZR982972 CJC982967:CJN982972 CSY982967:CTJ982972 DCU982967:DDF982972 DMQ982967:DNB982972 DWM982967:DWX982972 EGI982967:EGT982972 EQE982967:EQP982972 FAA982967:FAL982972 FJW982967:FKH982972 FTS982967:FUD982972 GDO982967:GDZ982972 GNK982967:GNV982972 GXG982967:GXR982972 HHC982967:HHN982972 HQY982967:HRJ982972 IAU982967:IBF982972 IKQ982967:ILB982972 IUM982967:IUX982972 JEI982967:JET982972 JOE982967:JOP982972 JYA982967:JYL982972 KHW982967:KIH982972 KRS982967:KSD982972 LBO982967:LBZ982972 LLK982967:LLV982972 LVG982967:LVR982972 MFC982967:MFN982972 MOY982967:MPJ982972 MYU982967:MZF982972 NIQ982967:NJB982972 NSM982967:NSX982972 OCI982967:OCT982972 OME982967:OMP982972 OWA982967:OWL982972 PFW982967:PGH982972 PPS982967:PQD982972 PZO982967:PZZ982972 QJK982967:QJV982972 QTG982967:QTR982972 RDC982967:RDN982972 RMY982967:RNJ982972 RWU982967:RXF982972 SGQ982967:SHB982972 SQM982967:SQX982972 TAI982967:TAT982972 TKE982967:TKP982972 TUA982967:TUL982972 UDW982967:UEH982972 UNS982967:UOD982972 UXO982967:UXZ982972 VHK982967:VHV982972 VRG982967:VRR982972 WBC982967:WBN982972 WKY982967:WLJ982972 WUU982967:WVF982972 HI65463:HT65468 RE65463:RP65468 ABA65463:ABL65468 AKW65463:ALH65468 AUS65463:AVD65468 BEO65463:BEZ65468 BOK65463:BOV65468 BYG65463:BYR65468 CIC65463:CIN65468 CRY65463:CSJ65468 DBU65463:DCF65468 DLQ65463:DMB65468 DVM65463:DVX65468 EFI65463:EFT65468 EPE65463:EPP65468 EZA65463:EZL65468 FIW65463:FJH65468 FSS65463:FTD65468 GCO65463:GCZ65468 GMK65463:GMV65468 GWG65463:GWR65468 HGC65463:HGN65468 HPY65463:HQJ65468 HZU65463:IAF65468 IJQ65463:IKB65468 ITM65463:ITX65468 JDI65463:JDT65468 JNE65463:JNP65468 JXA65463:JXL65468 KGW65463:KHH65468 KQS65463:KRD65468 LAO65463:LAZ65468 LKK65463:LKV65468 LUG65463:LUR65468 MEC65463:MEN65468 MNY65463:MOJ65468 MXU65463:MYF65468 NHQ65463:NIB65468 NRM65463:NRX65468 OBI65463:OBT65468 OLE65463:OLP65468 OVA65463:OVL65468 PEW65463:PFH65468 POS65463:PPD65468 PYO65463:PYZ65468 QIK65463:QIV65468 QSG65463:QSR65468 RCC65463:RCN65468 RLY65463:RMJ65468 RVU65463:RWF65468 SFQ65463:SGB65468 SPM65463:SPX65468 SZI65463:SZT65468 TJE65463:TJP65468 TTA65463:TTL65468 UCW65463:UDH65468 UMS65463:UND65468 UWO65463:UWZ65468 VGK65463:VGV65468 VQG65463:VQR65468 WAC65463:WAN65468 WJY65463:WKJ65468 WTU65463:WUF65468 HI130999:HT131004 RE130999:RP131004 ABA130999:ABL131004 AKW130999:ALH131004 AUS130999:AVD131004 BEO130999:BEZ131004 BOK130999:BOV131004 BYG130999:BYR131004 CIC130999:CIN131004 CRY130999:CSJ131004 DBU130999:DCF131004 DLQ130999:DMB131004 DVM130999:DVX131004 EFI130999:EFT131004 EPE130999:EPP131004 EZA130999:EZL131004 FIW130999:FJH131004 FSS130999:FTD131004 GCO130999:GCZ131004 GMK130999:GMV131004 GWG130999:GWR131004 HGC130999:HGN131004 HPY130999:HQJ131004 HZU130999:IAF131004 IJQ130999:IKB131004 ITM130999:ITX131004 JDI130999:JDT131004 JNE130999:JNP131004 JXA130999:JXL131004 KGW130999:KHH131004 KQS130999:KRD131004 LAO130999:LAZ131004 LKK130999:LKV131004 LUG130999:LUR131004 MEC130999:MEN131004 MNY130999:MOJ131004 MXU130999:MYF131004 NHQ130999:NIB131004 NRM130999:NRX131004 OBI130999:OBT131004 OLE130999:OLP131004 OVA130999:OVL131004 PEW130999:PFH131004 POS130999:PPD131004 PYO130999:PYZ131004 QIK130999:QIV131004 QSG130999:QSR131004 RCC130999:RCN131004 RLY130999:RMJ131004 RVU130999:RWF131004 SFQ130999:SGB131004 SPM130999:SPX131004 SZI130999:SZT131004 TJE130999:TJP131004 TTA130999:TTL131004 UCW130999:UDH131004 UMS130999:UND131004 UWO130999:UWZ131004 VGK130999:VGV131004 VQG130999:VQR131004 WAC130999:WAN131004 WJY130999:WKJ131004 WTU130999:WUF131004 HI196535:HT196540 RE196535:RP196540 ABA196535:ABL196540 AKW196535:ALH196540 AUS196535:AVD196540 BEO196535:BEZ196540 BOK196535:BOV196540 BYG196535:BYR196540 CIC196535:CIN196540 CRY196535:CSJ196540 DBU196535:DCF196540 DLQ196535:DMB196540 DVM196535:DVX196540 EFI196535:EFT196540 EPE196535:EPP196540 EZA196535:EZL196540 FIW196535:FJH196540 FSS196535:FTD196540 GCO196535:GCZ196540 GMK196535:GMV196540 GWG196535:GWR196540 HGC196535:HGN196540 HPY196535:HQJ196540 HZU196535:IAF196540 IJQ196535:IKB196540 ITM196535:ITX196540 JDI196535:JDT196540 JNE196535:JNP196540 JXA196535:JXL196540 KGW196535:KHH196540 KQS196535:KRD196540 LAO196535:LAZ196540 LKK196535:LKV196540 LUG196535:LUR196540 MEC196535:MEN196540 MNY196535:MOJ196540 MXU196535:MYF196540 NHQ196535:NIB196540 NRM196535:NRX196540 OBI196535:OBT196540 OLE196535:OLP196540 OVA196535:OVL196540 PEW196535:PFH196540 POS196535:PPD196540 PYO196535:PYZ196540 QIK196535:QIV196540 QSG196535:QSR196540 RCC196535:RCN196540 RLY196535:RMJ196540 RVU196535:RWF196540 SFQ196535:SGB196540 SPM196535:SPX196540 SZI196535:SZT196540 TJE196535:TJP196540 TTA196535:TTL196540 UCW196535:UDH196540 UMS196535:UND196540 UWO196535:UWZ196540 VGK196535:VGV196540 VQG196535:VQR196540 WAC196535:WAN196540 WJY196535:WKJ196540 WTU196535:WUF196540 HI262071:HT262076 RE262071:RP262076 ABA262071:ABL262076 AKW262071:ALH262076 AUS262071:AVD262076 BEO262071:BEZ262076 BOK262071:BOV262076 BYG262071:BYR262076 CIC262071:CIN262076 CRY262071:CSJ262076 DBU262071:DCF262076 DLQ262071:DMB262076 DVM262071:DVX262076 EFI262071:EFT262076 EPE262071:EPP262076 EZA262071:EZL262076 FIW262071:FJH262076 FSS262071:FTD262076 GCO262071:GCZ262076 GMK262071:GMV262076 GWG262071:GWR262076 HGC262071:HGN262076 HPY262071:HQJ262076 HZU262071:IAF262076 IJQ262071:IKB262076 ITM262071:ITX262076 JDI262071:JDT262076 JNE262071:JNP262076 JXA262071:JXL262076 KGW262071:KHH262076 KQS262071:KRD262076 LAO262071:LAZ262076 LKK262071:LKV262076 LUG262071:LUR262076 MEC262071:MEN262076 MNY262071:MOJ262076 MXU262071:MYF262076 NHQ262071:NIB262076 NRM262071:NRX262076 OBI262071:OBT262076 OLE262071:OLP262076 OVA262071:OVL262076 PEW262071:PFH262076 POS262071:PPD262076 PYO262071:PYZ262076 QIK262071:QIV262076 QSG262071:QSR262076 RCC262071:RCN262076 RLY262071:RMJ262076 RVU262071:RWF262076 SFQ262071:SGB262076 SPM262071:SPX262076 SZI262071:SZT262076 TJE262071:TJP262076 TTA262071:TTL262076 UCW262071:UDH262076 UMS262071:UND262076 UWO262071:UWZ262076 VGK262071:VGV262076 VQG262071:VQR262076 WAC262071:WAN262076 WJY262071:WKJ262076 WTU262071:WUF262076 HI327607:HT327612 RE327607:RP327612 ABA327607:ABL327612 AKW327607:ALH327612 AUS327607:AVD327612 BEO327607:BEZ327612 BOK327607:BOV327612 BYG327607:BYR327612 CIC327607:CIN327612 CRY327607:CSJ327612 DBU327607:DCF327612 DLQ327607:DMB327612 DVM327607:DVX327612 EFI327607:EFT327612 EPE327607:EPP327612 EZA327607:EZL327612 FIW327607:FJH327612 FSS327607:FTD327612 GCO327607:GCZ327612 GMK327607:GMV327612 GWG327607:GWR327612 HGC327607:HGN327612 HPY327607:HQJ327612 HZU327607:IAF327612 IJQ327607:IKB327612 ITM327607:ITX327612 JDI327607:JDT327612 JNE327607:JNP327612 JXA327607:JXL327612 KGW327607:KHH327612 KQS327607:KRD327612 LAO327607:LAZ327612 LKK327607:LKV327612 LUG327607:LUR327612 MEC327607:MEN327612 MNY327607:MOJ327612 MXU327607:MYF327612 NHQ327607:NIB327612 NRM327607:NRX327612 OBI327607:OBT327612 OLE327607:OLP327612 OVA327607:OVL327612 PEW327607:PFH327612 POS327607:PPD327612 PYO327607:PYZ327612 QIK327607:QIV327612 QSG327607:QSR327612 RCC327607:RCN327612 RLY327607:RMJ327612 RVU327607:RWF327612 SFQ327607:SGB327612 SPM327607:SPX327612 SZI327607:SZT327612 TJE327607:TJP327612 TTA327607:TTL327612 UCW327607:UDH327612 UMS327607:UND327612 UWO327607:UWZ327612 VGK327607:VGV327612 VQG327607:VQR327612 WAC327607:WAN327612 WJY327607:WKJ327612 WTU327607:WUF327612 HI393143:HT393148 RE393143:RP393148 ABA393143:ABL393148 AKW393143:ALH393148 AUS393143:AVD393148 BEO393143:BEZ393148 BOK393143:BOV393148 BYG393143:BYR393148 CIC393143:CIN393148 CRY393143:CSJ393148 DBU393143:DCF393148 DLQ393143:DMB393148 DVM393143:DVX393148 EFI393143:EFT393148 EPE393143:EPP393148 EZA393143:EZL393148 FIW393143:FJH393148 FSS393143:FTD393148 GCO393143:GCZ393148 GMK393143:GMV393148 GWG393143:GWR393148 HGC393143:HGN393148 HPY393143:HQJ393148 HZU393143:IAF393148 IJQ393143:IKB393148 ITM393143:ITX393148 JDI393143:JDT393148 JNE393143:JNP393148 JXA393143:JXL393148 KGW393143:KHH393148 KQS393143:KRD393148 LAO393143:LAZ393148 LKK393143:LKV393148 LUG393143:LUR393148 MEC393143:MEN393148 MNY393143:MOJ393148 MXU393143:MYF393148 NHQ393143:NIB393148 NRM393143:NRX393148 OBI393143:OBT393148 OLE393143:OLP393148 OVA393143:OVL393148 PEW393143:PFH393148 POS393143:PPD393148 PYO393143:PYZ393148 QIK393143:QIV393148 QSG393143:QSR393148 RCC393143:RCN393148 RLY393143:RMJ393148 RVU393143:RWF393148 SFQ393143:SGB393148 SPM393143:SPX393148 SZI393143:SZT393148 TJE393143:TJP393148 TTA393143:TTL393148 UCW393143:UDH393148 UMS393143:UND393148 UWO393143:UWZ393148 VGK393143:VGV393148 VQG393143:VQR393148 WAC393143:WAN393148 WJY393143:WKJ393148 WTU393143:WUF393148 HI458679:HT458684 RE458679:RP458684 ABA458679:ABL458684 AKW458679:ALH458684 AUS458679:AVD458684 BEO458679:BEZ458684 BOK458679:BOV458684 BYG458679:BYR458684 CIC458679:CIN458684 CRY458679:CSJ458684 DBU458679:DCF458684 DLQ458679:DMB458684 DVM458679:DVX458684 EFI458679:EFT458684 EPE458679:EPP458684 EZA458679:EZL458684 FIW458679:FJH458684 FSS458679:FTD458684 GCO458679:GCZ458684 GMK458679:GMV458684 GWG458679:GWR458684 HGC458679:HGN458684 HPY458679:HQJ458684 HZU458679:IAF458684 IJQ458679:IKB458684 ITM458679:ITX458684 JDI458679:JDT458684 JNE458679:JNP458684 JXA458679:JXL458684 KGW458679:KHH458684 KQS458679:KRD458684 LAO458679:LAZ458684 LKK458679:LKV458684 LUG458679:LUR458684 MEC458679:MEN458684 MNY458679:MOJ458684 MXU458679:MYF458684 NHQ458679:NIB458684 NRM458679:NRX458684 OBI458679:OBT458684 OLE458679:OLP458684 OVA458679:OVL458684 PEW458679:PFH458684 POS458679:PPD458684 PYO458679:PYZ458684 QIK458679:QIV458684 QSG458679:QSR458684 RCC458679:RCN458684 RLY458679:RMJ458684 RVU458679:RWF458684 SFQ458679:SGB458684 SPM458679:SPX458684 SZI458679:SZT458684 TJE458679:TJP458684 TTA458679:TTL458684 UCW458679:UDH458684 UMS458679:UND458684 UWO458679:UWZ458684 VGK458679:VGV458684 VQG458679:VQR458684 WAC458679:WAN458684 WJY458679:WKJ458684 WTU458679:WUF458684 HI524215:HT524220 RE524215:RP524220 ABA524215:ABL524220 AKW524215:ALH524220 AUS524215:AVD524220 BEO524215:BEZ524220 BOK524215:BOV524220 BYG524215:BYR524220 CIC524215:CIN524220 CRY524215:CSJ524220 DBU524215:DCF524220 DLQ524215:DMB524220 DVM524215:DVX524220 EFI524215:EFT524220 EPE524215:EPP524220 EZA524215:EZL524220 FIW524215:FJH524220 FSS524215:FTD524220 GCO524215:GCZ524220 GMK524215:GMV524220 GWG524215:GWR524220 HGC524215:HGN524220 HPY524215:HQJ524220 HZU524215:IAF524220 IJQ524215:IKB524220 ITM524215:ITX524220 JDI524215:JDT524220 JNE524215:JNP524220 JXA524215:JXL524220 KGW524215:KHH524220 KQS524215:KRD524220 LAO524215:LAZ524220 LKK524215:LKV524220 LUG524215:LUR524220 MEC524215:MEN524220 MNY524215:MOJ524220 MXU524215:MYF524220 NHQ524215:NIB524220 NRM524215:NRX524220 OBI524215:OBT524220 OLE524215:OLP524220 OVA524215:OVL524220 PEW524215:PFH524220 POS524215:PPD524220 PYO524215:PYZ524220 QIK524215:QIV524220 QSG524215:QSR524220 RCC524215:RCN524220 RLY524215:RMJ524220 RVU524215:RWF524220 SFQ524215:SGB524220 SPM524215:SPX524220 SZI524215:SZT524220 TJE524215:TJP524220 TTA524215:TTL524220 UCW524215:UDH524220 UMS524215:UND524220 UWO524215:UWZ524220 VGK524215:VGV524220 VQG524215:VQR524220 WAC524215:WAN524220 WJY524215:WKJ524220 WTU524215:WUF524220 HI589751:HT589756 RE589751:RP589756 ABA589751:ABL589756 AKW589751:ALH589756 AUS589751:AVD589756 BEO589751:BEZ589756 BOK589751:BOV589756 BYG589751:BYR589756 CIC589751:CIN589756 CRY589751:CSJ589756 DBU589751:DCF589756 DLQ589751:DMB589756 DVM589751:DVX589756 EFI589751:EFT589756 EPE589751:EPP589756 EZA589751:EZL589756 FIW589751:FJH589756 FSS589751:FTD589756 GCO589751:GCZ589756 GMK589751:GMV589756 GWG589751:GWR589756 HGC589751:HGN589756 HPY589751:HQJ589756 HZU589751:IAF589756 IJQ589751:IKB589756 ITM589751:ITX589756 JDI589751:JDT589756 JNE589751:JNP589756 JXA589751:JXL589756 KGW589751:KHH589756 KQS589751:KRD589756 LAO589751:LAZ589756 LKK589751:LKV589756 LUG589751:LUR589756 MEC589751:MEN589756 MNY589751:MOJ589756 MXU589751:MYF589756 NHQ589751:NIB589756 NRM589751:NRX589756 OBI589751:OBT589756 OLE589751:OLP589756 OVA589751:OVL589756 PEW589751:PFH589756 POS589751:PPD589756 PYO589751:PYZ589756 QIK589751:QIV589756 QSG589751:QSR589756 RCC589751:RCN589756 RLY589751:RMJ589756 RVU589751:RWF589756 SFQ589751:SGB589756 SPM589751:SPX589756 SZI589751:SZT589756 TJE589751:TJP589756 TTA589751:TTL589756 UCW589751:UDH589756 UMS589751:UND589756 UWO589751:UWZ589756 VGK589751:VGV589756 VQG589751:VQR589756 WAC589751:WAN589756 WJY589751:WKJ589756 WTU589751:WUF589756 HI655287:HT655292 RE655287:RP655292 ABA655287:ABL655292 AKW655287:ALH655292 AUS655287:AVD655292 BEO655287:BEZ655292 BOK655287:BOV655292 BYG655287:BYR655292 CIC655287:CIN655292 CRY655287:CSJ655292 DBU655287:DCF655292 DLQ655287:DMB655292 DVM655287:DVX655292 EFI655287:EFT655292 EPE655287:EPP655292 EZA655287:EZL655292 FIW655287:FJH655292 FSS655287:FTD655292 GCO655287:GCZ655292 GMK655287:GMV655292 GWG655287:GWR655292 HGC655287:HGN655292 HPY655287:HQJ655292 HZU655287:IAF655292 IJQ655287:IKB655292 ITM655287:ITX655292 JDI655287:JDT655292 JNE655287:JNP655292 JXA655287:JXL655292 KGW655287:KHH655292 KQS655287:KRD655292 LAO655287:LAZ655292 LKK655287:LKV655292 LUG655287:LUR655292 MEC655287:MEN655292 MNY655287:MOJ655292 MXU655287:MYF655292 NHQ655287:NIB655292 NRM655287:NRX655292 OBI655287:OBT655292 OLE655287:OLP655292 OVA655287:OVL655292 PEW655287:PFH655292 POS655287:PPD655292 PYO655287:PYZ655292 QIK655287:QIV655292 QSG655287:QSR655292 RCC655287:RCN655292 RLY655287:RMJ655292 RVU655287:RWF655292 SFQ655287:SGB655292 SPM655287:SPX655292 SZI655287:SZT655292 TJE655287:TJP655292 TTA655287:TTL655292 UCW655287:UDH655292 UMS655287:UND655292 UWO655287:UWZ655292 VGK655287:VGV655292 VQG655287:VQR655292 WAC655287:WAN655292 WJY655287:WKJ655292 WTU655287:WUF655292 HI720823:HT720828 RE720823:RP720828 ABA720823:ABL720828 AKW720823:ALH720828 AUS720823:AVD720828 BEO720823:BEZ720828 BOK720823:BOV720828 BYG720823:BYR720828 CIC720823:CIN720828 CRY720823:CSJ720828 DBU720823:DCF720828 DLQ720823:DMB720828 DVM720823:DVX720828 EFI720823:EFT720828 EPE720823:EPP720828 EZA720823:EZL720828 FIW720823:FJH720828 FSS720823:FTD720828 GCO720823:GCZ720828 GMK720823:GMV720828 GWG720823:GWR720828 HGC720823:HGN720828 HPY720823:HQJ720828 HZU720823:IAF720828 IJQ720823:IKB720828 ITM720823:ITX720828 JDI720823:JDT720828 JNE720823:JNP720828 JXA720823:JXL720828 KGW720823:KHH720828 KQS720823:KRD720828 LAO720823:LAZ720828 LKK720823:LKV720828 LUG720823:LUR720828 MEC720823:MEN720828 MNY720823:MOJ720828 MXU720823:MYF720828 NHQ720823:NIB720828 NRM720823:NRX720828 OBI720823:OBT720828 OLE720823:OLP720828 OVA720823:OVL720828 PEW720823:PFH720828 POS720823:PPD720828 PYO720823:PYZ720828 QIK720823:QIV720828 QSG720823:QSR720828 RCC720823:RCN720828 RLY720823:RMJ720828 RVU720823:RWF720828 SFQ720823:SGB720828 SPM720823:SPX720828 SZI720823:SZT720828 TJE720823:TJP720828 TTA720823:TTL720828 UCW720823:UDH720828 UMS720823:UND720828 UWO720823:UWZ720828 VGK720823:VGV720828 VQG720823:VQR720828 WAC720823:WAN720828 WJY720823:WKJ720828 WTU720823:WUF720828 HI786359:HT786364 RE786359:RP786364 ABA786359:ABL786364 AKW786359:ALH786364 AUS786359:AVD786364 BEO786359:BEZ786364 BOK786359:BOV786364 BYG786359:BYR786364 CIC786359:CIN786364 CRY786359:CSJ786364 DBU786359:DCF786364 DLQ786359:DMB786364 DVM786359:DVX786364 EFI786359:EFT786364 EPE786359:EPP786364 EZA786359:EZL786364 FIW786359:FJH786364 FSS786359:FTD786364 GCO786359:GCZ786364 GMK786359:GMV786364 GWG786359:GWR786364 HGC786359:HGN786364 HPY786359:HQJ786364 HZU786359:IAF786364 IJQ786359:IKB786364 ITM786359:ITX786364 JDI786359:JDT786364 JNE786359:JNP786364 JXA786359:JXL786364 KGW786359:KHH786364 KQS786359:KRD786364 LAO786359:LAZ786364 LKK786359:LKV786364 LUG786359:LUR786364 MEC786359:MEN786364 MNY786359:MOJ786364 MXU786359:MYF786364 NHQ786359:NIB786364 NRM786359:NRX786364 OBI786359:OBT786364 OLE786359:OLP786364 OVA786359:OVL786364 PEW786359:PFH786364 POS786359:PPD786364 PYO786359:PYZ786364 QIK786359:QIV786364 QSG786359:QSR786364 RCC786359:RCN786364 RLY786359:RMJ786364 RVU786359:RWF786364 SFQ786359:SGB786364 SPM786359:SPX786364 SZI786359:SZT786364 TJE786359:TJP786364 TTA786359:TTL786364 UCW786359:UDH786364 UMS786359:UND786364 UWO786359:UWZ786364 VGK786359:VGV786364 VQG786359:VQR786364 WAC786359:WAN786364 WJY786359:WKJ786364 WTU786359:WUF786364 HI851895:HT851900 RE851895:RP851900 ABA851895:ABL851900 AKW851895:ALH851900 AUS851895:AVD851900 BEO851895:BEZ851900 BOK851895:BOV851900 BYG851895:BYR851900 CIC851895:CIN851900 CRY851895:CSJ851900 DBU851895:DCF851900 DLQ851895:DMB851900 DVM851895:DVX851900 EFI851895:EFT851900 EPE851895:EPP851900 EZA851895:EZL851900 FIW851895:FJH851900 FSS851895:FTD851900 GCO851895:GCZ851900 GMK851895:GMV851900 GWG851895:GWR851900 HGC851895:HGN851900 HPY851895:HQJ851900 HZU851895:IAF851900 IJQ851895:IKB851900 ITM851895:ITX851900 JDI851895:JDT851900 JNE851895:JNP851900 JXA851895:JXL851900 KGW851895:KHH851900 KQS851895:KRD851900 LAO851895:LAZ851900 LKK851895:LKV851900 LUG851895:LUR851900 MEC851895:MEN851900 MNY851895:MOJ851900 MXU851895:MYF851900 NHQ851895:NIB851900 NRM851895:NRX851900 OBI851895:OBT851900 OLE851895:OLP851900 OVA851895:OVL851900 PEW851895:PFH851900 POS851895:PPD851900 PYO851895:PYZ851900 QIK851895:QIV851900 QSG851895:QSR851900 RCC851895:RCN851900 RLY851895:RMJ851900 RVU851895:RWF851900 SFQ851895:SGB851900 SPM851895:SPX851900 SZI851895:SZT851900 TJE851895:TJP851900 TTA851895:TTL851900 UCW851895:UDH851900 UMS851895:UND851900 UWO851895:UWZ851900 VGK851895:VGV851900 VQG851895:VQR851900 WAC851895:WAN851900 WJY851895:WKJ851900 WTU851895:WUF851900 HI917431:HT917436 RE917431:RP917436 ABA917431:ABL917436 AKW917431:ALH917436 AUS917431:AVD917436 BEO917431:BEZ917436 BOK917431:BOV917436 BYG917431:BYR917436 CIC917431:CIN917436 CRY917431:CSJ917436 DBU917431:DCF917436 DLQ917431:DMB917436 DVM917431:DVX917436 EFI917431:EFT917436 EPE917431:EPP917436 EZA917431:EZL917436 FIW917431:FJH917436 FSS917431:FTD917436 GCO917431:GCZ917436 GMK917431:GMV917436 GWG917431:GWR917436 HGC917431:HGN917436 HPY917431:HQJ917436 HZU917431:IAF917436 IJQ917431:IKB917436 ITM917431:ITX917436 JDI917431:JDT917436 JNE917431:JNP917436 JXA917431:JXL917436 KGW917431:KHH917436 KQS917431:KRD917436 LAO917431:LAZ917436 LKK917431:LKV917436 LUG917431:LUR917436 MEC917431:MEN917436 MNY917431:MOJ917436 MXU917431:MYF917436 NHQ917431:NIB917436 NRM917431:NRX917436 OBI917431:OBT917436 OLE917431:OLP917436 OVA917431:OVL917436 PEW917431:PFH917436 POS917431:PPD917436 PYO917431:PYZ917436 QIK917431:QIV917436 QSG917431:QSR917436 RCC917431:RCN917436 RLY917431:RMJ917436 RVU917431:RWF917436 SFQ917431:SGB917436 SPM917431:SPX917436 SZI917431:SZT917436 TJE917431:TJP917436 TTA917431:TTL917436 UCW917431:UDH917436 UMS917431:UND917436 UWO917431:UWZ917436 VGK917431:VGV917436 VQG917431:VQR917436 WAC917431:WAN917436 WJY917431:WKJ917436 WTU917431:WUF917436 HI982967:HT982972 RE982967:RP982972 ABA982967:ABL982972 AKW982967:ALH982972 AUS982967:AVD982972 BEO982967:BEZ982972 BOK982967:BOV982972 BYG982967:BYR982972 CIC982967:CIN982972 CRY982967:CSJ982972 DBU982967:DCF982972 DLQ982967:DMB982972 DVM982967:DVX982972 EFI982967:EFT982972 EPE982967:EPP982972 EZA982967:EZL982972 FIW982967:FJH982972 FSS982967:FTD982972 GCO982967:GCZ982972 GMK982967:GMV982972 GWG982967:GWR982972 HGC982967:HGN982972 HPY982967:HQJ982972 HZU982967:IAF982972 IJQ982967:IKB982972 ITM982967:ITX982972 JDI982967:JDT982972 JNE982967:JNP982972 JXA982967:JXL982972 KGW982967:KHH982972 KQS982967:KRD982972 LAO982967:LAZ982972 LKK982967:LKV982972 LUG982967:LUR982972 MEC982967:MEN982972 MNY982967:MOJ982972 MXU982967:MYF982972 NHQ982967:NIB982972 NRM982967:NRX982972 OBI982967:OBT982972 OLE982967:OLP982972 OVA982967:OVL982972 PEW982967:PFH982972 POS982967:PPD982972 PYO982967:PYZ982972 QIK982967:QIV982972 QSG982967:QSR982972 RCC982967:RCN982972 RLY982967:RMJ982972 RVU982967:RWF982972 SFQ982967:SGB982972 SPM982967:SPX982972 SZI982967:SZT982972 TJE982967:TJP982972 TTA982967:TTL982972 UCW982967:UDH982972 UMS982967:UND982972 UWO982967:UWZ982972 VGK982967:VGV982972 VQG982967:VQR982972 WAC982967:WAN982972 WJY982967:WKJ982972 WTU982967:WUF982972 II65501:IT65506 SE65501:SP65506 ACA65501:ACL65506 ALW65501:AMH65506 AVS65501:AWD65506 BFO65501:BFZ65506 BPK65501:BPV65506 BZG65501:BZR65506 CJC65501:CJN65506 CSY65501:CTJ65506 DCU65501:DDF65506 DMQ65501:DNB65506 DWM65501:DWX65506 EGI65501:EGT65506 EQE65501:EQP65506 FAA65501:FAL65506 FJW65501:FKH65506 FTS65501:FUD65506 GDO65501:GDZ65506 GNK65501:GNV65506 GXG65501:GXR65506 HHC65501:HHN65506 HQY65501:HRJ65506 IAU65501:IBF65506 IKQ65501:ILB65506 IUM65501:IUX65506 JEI65501:JET65506 JOE65501:JOP65506 JYA65501:JYL65506 KHW65501:KIH65506 KRS65501:KSD65506 LBO65501:LBZ65506 LLK65501:LLV65506 LVG65501:LVR65506 MFC65501:MFN65506 MOY65501:MPJ65506 MYU65501:MZF65506 NIQ65501:NJB65506 NSM65501:NSX65506 OCI65501:OCT65506 OME65501:OMP65506 OWA65501:OWL65506 PFW65501:PGH65506 PPS65501:PQD65506 PZO65501:PZZ65506 QJK65501:QJV65506 QTG65501:QTR65506 RDC65501:RDN65506 RMY65501:RNJ65506 RWU65501:RXF65506 SGQ65501:SHB65506 SQM65501:SQX65506 TAI65501:TAT65506 TKE65501:TKP65506 TUA65501:TUL65506 UDW65501:UEH65506 UNS65501:UOD65506 UXO65501:UXZ65506 VHK65501:VHV65506 VRG65501:VRR65506 WBC65501:WBN65506 WKY65501:WLJ65506 WUU65501:WVF65506 II131037:IT131042 SE131037:SP131042 ACA131037:ACL131042 ALW131037:AMH131042 AVS131037:AWD131042 BFO131037:BFZ131042 BPK131037:BPV131042 BZG131037:BZR131042 CJC131037:CJN131042 CSY131037:CTJ131042 DCU131037:DDF131042 DMQ131037:DNB131042 DWM131037:DWX131042 EGI131037:EGT131042 EQE131037:EQP131042 FAA131037:FAL131042 FJW131037:FKH131042 FTS131037:FUD131042 GDO131037:GDZ131042 GNK131037:GNV131042 GXG131037:GXR131042 HHC131037:HHN131042 HQY131037:HRJ131042 IAU131037:IBF131042 IKQ131037:ILB131042 IUM131037:IUX131042 JEI131037:JET131042 JOE131037:JOP131042 JYA131037:JYL131042 KHW131037:KIH131042 KRS131037:KSD131042 LBO131037:LBZ131042 LLK131037:LLV131042 LVG131037:LVR131042 MFC131037:MFN131042 MOY131037:MPJ131042 MYU131037:MZF131042 NIQ131037:NJB131042 NSM131037:NSX131042 OCI131037:OCT131042 OME131037:OMP131042 OWA131037:OWL131042 PFW131037:PGH131042 PPS131037:PQD131042 PZO131037:PZZ131042 QJK131037:QJV131042 QTG131037:QTR131042 RDC131037:RDN131042 RMY131037:RNJ131042 RWU131037:RXF131042 SGQ131037:SHB131042 SQM131037:SQX131042 TAI131037:TAT131042 TKE131037:TKP131042 TUA131037:TUL131042 UDW131037:UEH131042 UNS131037:UOD131042 UXO131037:UXZ131042 VHK131037:VHV131042 VRG131037:VRR131042 WBC131037:WBN131042 WKY131037:WLJ131042 WUU131037:WVF131042 II196573:IT196578 SE196573:SP196578 ACA196573:ACL196578 ALW196573:AMH196578 AVS196573:AWD196578 BFO196573:BFZ196578 BPK196573:BPV196578 BZG196573:BZR196578 CJC196573:CJN196578 CSY196573:CTJ196578 DCU196573:DDF196578 DMQ196573:DNB196578 DWM196573:DWX196578 EGI196573:EGT196578 EQE196573:EQP196578 FAA196573:FAL196578 FJW196573:FKH196578 FTS196573:FUD196578 GDO196573:GDZ196578 GNK196573:GNV196578 GXG196573:GXR196578 HHC196573:HHN196578 HQY196573:HRJ196578 IAU196573:IBF196578 IKQ196573:ILB196578 IUM196573:IUX196578 JEI196573:JET196578 JOE196573:JOP196578 JYA196573:JYL196578 KHW196573:KIH196578 KRS196573:KSD196578 LBO196573:LBZ196578 LLK196573:LLV196578 LVG196573:LVR196578 MFC196573:MFN196578 MOY196573:MPJ196578 MYU196573:MZF196578 NIQ196573:NJB196578 NSM196573:NSX196578 OCI196573:OCT196578 OME196573:OMP196578 OWA196573:OWL196578 PFW196573:PGH196578 PPS196573:PQD196578 PZO196573:PZZ196578 QJK196573:QJV196578 QTG196573:QTR196578 RDC196573:RDN196578 RMY196573:RNJ196578 RWU196573:RXF196578 SGQ196573:SHB196578 SQM196573:SQX196578 TAI196573:TAT196578 TKE196573:TKP196578 TUA196573:TUL196578 UDW196573:UEH196578 UNS196573:UOD196578 UXO196573:UXZ196578 VHK196573:VHV196578 VRG196573:VRR196578 WBC196573:WBN196578 WKY196573:WLJ196578 WUU196573:WVF196578 II262109:IT262114 SE262109:SP262114 ACA262109:ACL262114 ALW262109:AMH262114 AVS262109:AWD262114 BFO262109:BFZ262114 BPK262109:BPV262114 BZG262109:BZR262114 CJC262109:CJN262114 CSY262109:CTJ262114 DCU262109:DDF262114 DMQ262109:DNB262114 DWM262109:DWX262114 EGI262109:EGT262114 EQE262109:EQP262114 FAA262109:FAL262114 FJW262109:FKH262114 FTS262109:FUD262114 GDO262109:GDZ262114 GNK262109:GNV262114 GXG262109:GXR262114 HHC262109:HHN262114 HQY262109:HRJ262114 IAU262109:IBF262114 IKQ262109:ILB262114 IUM262109:IUX262114 JEI262109:JET262114 JOE262109:JOP262114 JYA262109:JYL262114 KHW262109:KIH262114 KRS262109:KSD262114 LBO262109:LBZ262114 LLK262109:LLV262114 LVG262109:LVR262114 MFC262109:MFN262114 MOY262109:MPJ262114 MYU262109:MZF262114 NIQ262109:NJB262114 NSM262109:NSX262114 OCI262109:OCT262114 OME262109:OMP262114 OWA262109:OWL262114 PFW262109:PGH262114 PPS262109:PQD262114 PZO262109:PZZ262114 QJK262109:QJV262114 QTG262109:QTR262114 RDC262109:RDN262114 RMY262109:RNJ262114 RWU262109:RXF262114 SGQ262109:SHB262114 SQM262109:SQX262114 TAI262109:TAT262114 TKE262109:TKP262114 TUA262109:TUL262114 UDW262109:UEH262114 UNS262109:UOD262114 UXO262109:UXZ262114 VHK262109:VHV262114 VRG262109:VRR262114 WBC262109:WBN262114 WKY262109:WLJ262114 WUU262109:WVF262114 II327645:IT327650 SE327645:SP327650 ACA327645:ACL327650 ALW327645:AMH327650 AVS327645:AWD327650 BFO327645:BFZ327650 BPK327645:BPV327650 BZG327645:BZR327650 CJC327645:CJN327650 CSY327645:CTJ327650 DCU327645:DDF327650 DMQ327645:DNB327650 DWM327645:DWX327650 EGI327645:EGT327650 EQE327645:EQP327650 FAA327645:FAL327650 FJW327645:FKH327650 FTS327645:FUD327650 GDO327645:GDZ327650 GNK327645:GNV327650 GXG327645:GXR327650 HHC327645:HHN327650 HQY327645:HRJ327650 IAU327645:IBF327650 IKQ327645:ILB327650 IUM327645:IUX327650 JEI327645:JET327650 JOE327645:JOP327650 JYA327645:JYL327650 KHW327645:KIH327650 KRS327645:KSD327650 LBO327645:LBZ327650 LLK327645:LLV327650 LVG327645:LVR327650 MFC327645:MFN327650 MOY327645:MPJ327650 MYU327645:MZF327650 NIQ327645:NJB327650 NSM327645:NSX327650 OCI327645:OCT327650 OME327645:OMP327650 OWA327645:OWL327650 PFW327645:PGH327650 PPS327645:PQD327650 PZO327645:PZZ327650 QJK327645:QJV327650 QTG327645:QTR327650 RDC327645:RDN327650 RMY327645:RNJ327650 RWU327645:RXF327650 SGQ327645:SHB327650 SQM327645:SQX327650 TAI327645:TAT327650 TKE327645:TKP327650 TUA327645:TUL327650 UDW327645:UEH327650 UNS327645:UOD327650 UXO327645:UXZ327650 VHK327645:VHV327650 VRG327645:VRR327650 WBC327645:WBN327650 WKY327645:WLJ327650 WUU327645:WVF327650 II393181:IT393186 SE393181:SP393186 ACA393181:ACL393186 ALW393181:AMH393186 AVS393181:AWD393186 BFO393181:BFZ393186 BPK393181:BPV393186 BZG393181:BZR393186 CJC393181:CJN393186 CSY393181:CTJ393186 DCU393181:DDF393186 DMQ393181:DNB393186 DWM393181:DWX393186 EGI393181:EGT393186 EQE393181:EQP393186 FAA393181:FAL393186 FJW393181:FKH393186 FTS393181:FUD393186 GDO393181:GDZ393186 GNK393181:GNV393186 GXG393181:GXR393186 HHC393181:HHN393186 HQY393181:HRJ393186 IAU393181:IBF393186 IKQ393181:ILB393186 IUM393181:IUX393186 JEI393181:JET393186 JOE393181:JOP393186 JYA393181:JYL393186 KHW393181:KIH393186 KRS393181:KSD393186 LBO393181:LBZ393186 LLK393181:LLV393186 LVG393181:LVR393186 MFC393181:MFN393186 MOY393181:MPJ393186 MYU393181:MZF393186 NIQ393181:NJB393186 NSM393181:NSX393186 OCI393181:OCT393186 OME393181:OMP393186 OWA393181:OWL393186 PFW393181:PGH393186 PPS393181:PQD393186 PZO393181:PZZ393186 QJK393181:QJV393186 QTG393181:QTR393186 RDC393181:RDN393186 RMY393181:RNJ393186 RWU393181:RXF393186 SGQ393181:SHB393186 SQM393181:SQX393186 TAI393181:TAT393186 TKE393181:TKP393186 TUA393181:TUL393186 UDW393181:UEH393186 UNS393181:UOD393186 UXO393181:UXZ393186 VHK393181:VHV393186 VRG393181:VRR393186 WBC393181:WBN393186 WKY393181:WLJ393186 WUU393181:WVF393186 II458717:IT458722 SE458717:SP458722 ACA458717:ACL458722 ALW458717:AMH458722 AVS458717:AWD458722 BFO458717:BFZ458722 BPK458717:BPV458722 BZG458717:BZR458722 CJC458717:CJN458722 CSY458717:CTJ458722 DCU458717:DDF458722 DMQ458717:DNB458722 DWM458717:DWX458722 EGI458717:EGT458722 EQE458717:EQP458722 FAA458717:FAL458722 FJW458717:FKH458722 FTS458717:FUD458722 GDO458717:GDZ458722 GNK458717:GNV458722 GXG458717:GXR458722 HHC458717:HHN458722 HQY458717:HRJ458722 IAU458717:IBF458722 IKQ458717:ILB458722 IUM458717:IUX458722 JEI458717:JET458722 JOE458717:JOP458722 JYA458717:JYL458722 KHW458717:KIH458722 KRS458717:KSD458722 LBO458717:LBZ458722 LLK458717:LLV458722 LVG458717:LVR458722 MFC458717:MFN458722 MOY458717:MPJ458722 MYU458717:MZF458722 NIQ458717:NJB458722 NSM458717:NSX458722 OCI458717:OCT458722 OME458717:OMP458722 OWA458717:OWL458722 PFW458717:PGH458722 PPS458717:PQD458722 PZO458717:PZZ458722 QJK458717:QJV458722 QTG458717:QTR458722 RDC458717:RDN458722 RMY458717:RNJ458722 RWU458717:RXF458722 SGQ458717:SHB458722 SQM458717:SQX458722 TAI458717:TAT458722 TKE458717:TKP458722 TUA458717:TUL458722 UDW458717:UEH458722 UNS458717:UOD458722 UXO458717:UXZ458722 VHK458717:VHV458722 VRG458717:VRR458722 WBC458717:WBN458722 WKY458717:WLJ458722 WUU458717:WVF458722 II524253:IT524258 SE524253:SP524258 ACA524253:ACL524258 ALW524253:AMH524258 AVS524253:AWD524258 BFO524253:BFZ524258 BPK524253:BPV524258 BZG524253:BZR524258 CJC524253:CJN524258 CSY524253:CTJ524258 DCU524253:DDF524258 DMQ524253:DNB524258 DWM524253:DWX524258 EGI524253:EGT524258 EQE524253:EQP524258 FAA524253:FAL524258 FJW524253:FKH524258 FTS524253:FUD524258 GDO524253:GDZ524258 GNK524253:GNV524258 GXG524253:GXR524258 HHC524253:HHN524258 HQY524253:HRJ524258 IAU524253:IBF524258 IKQ524253:ILB524258 IUM524253:IUX524258 JEI524253:JET524258 JOE524253:JOP524258 JYA524253:JYL524258 KHW524253:KIH524258 KRS524253:KSD524258 LBO524253:LBZ524258 LLK524253:LLV524258 LVG524253:LVR524258 MFC524253:MFN524258 MOY524253:MPJ524258 MYU524253:MZF524258 NIQ524253:NJB524258 NSM524253:NSX524258 OCI524253:OCT524258 OME524253:OMP524258 OWA524253:OWL524258 PFW524253:PGH524258 PPS524253:PQD524258 PZO524253:PZZ524258 QJK524253:QJV524258 QTG524253:QTR524258 RDC524253:RDN524258 RMY524253:RNJ524258 RWU524253:RXF524258 SGQ524253:SHB524258 SQM524253:SQX524258 TAI524253:TAT524258 TKE524253:TKP524258 TUA524253:TUL524258 UDW524253:UEH524258 UNS524253:UOD524258 UXO524253:UXZ524258 VHK524253:VHV524258 VRG524253:VRR524258 WBC524253:WBN524258 WKY524253:WLJ524258 WUU524253:WVF524258 II589789:IT589794 SE589789:SP589794 ACA589789:ACL589794 ALW589789:AMH589794 AVS589789:AWD589794 BFO589789:BFZ589794 BPK589789:BPV589794 BZG589789:BZR589794 CJC589789:CJN589794 CSY589789:CTJ589794 DCU589789:DDF589794 DMQ589789:DNB589794 DWM589789:DWX589794 EGI589789:EGT589794 EQE589789:EQP589794 FAA589789:FAL589794 FJW589789:FKH589794 FTS589789:FUD589794 GDO589789:GDZ589794 GNK589789:GNV589794 GXG589789:GXR589794 HHC589789:HHN589794 HQY589789:HRJ589794 IAU589789:IBF589794 IKQ589789:ILB589794 IUM589789:IUX589794 JEI589789:JET589794 JOE589789:JOP589794 JYA589789:JYL589794 KHW589789:KIH589794 KRS589789:KSD589794 LBO589789:LBZ589794 LLK589789:LLV589794 LVG589789:LVR589794 MFC589789:MFN589794 MOY589789:MPJ589794 MYU589789:MZF589794 NIQ589789:NJB589794 NSM589789:NSX589794 OCI589789:OCT589794 OME589789:OMP589794 OWA589789:OWL589794 PFW589789:PGH589794 PPS589789:PQD589794 PZO589789:PZZ589794 QJK589789:QJV589794 QTG589789:QTR589794 RDC589789:RDN589794 RMY589789:RNJ589794 RWU589789:RXF589794 SGQ589789:SHB589794 SQM589789:SQX589794 TAI589789:TAT589794 TKE589789:TKP589794 TUA589789:TUL589794 UDW589789:UEH589794 UNS589789:UOD589794 UXO589789:UXZ589794 VHK589789:VHV589794 VRG589789:VRR589794 WBC589789:WBN589794 WKY589789:WLJ589794 WUU589789:WVF589794 II655325:IT655330 SE655325:SP655330 ACA655325:ACL655330 ALW655325:AMH655330 AVS655325:AWD655330 BFO655325:BFZ655330 BPK655325:BPV655330 BZG655325:BZR655330 CJC655325:CJN655330 CSY655325:CTJ655330 DCU655325:DDF655330 DMQ655325:DNB655330 DWM655325:DWX655330 EGI655325:EGT655330 EQE655325:EQP655330 FAA655325:FAL655330 FJW655325:FKH655330 FTS655325:FUD655330 GDO655325:GDZ655330 GNK655325:GNV655330 GXG655325:GXR655330 HHC655325:HHN655330 HQY655325:HRJ655330 IAU655325:IBF655330 IKQ655325:ILB655330 IUM655325:IUX655330 JEI655325:JET655330 JOE655325:JOP655330 JYA655325:JYL655330 KHW655325:KIH655330 KRS655325:KSD655330 LBO655325:LBZ655330 LLK655325:LLV655330 LVG655325:LVR655330 MFC655325:MFN655330 MOY655325:MPJ655330 MYU655325:MZF655330 NIQ655325:NJB655330 NSM655325:NSX655330 OCI655325:OCT655330 OME655325:OMP655330 OWA655325:OWL655330 PFW655325:PGH655330 PPS655325:PQD655330 PZO655325:PZZ655330 QJK655325:QJV655330 QTG655325:QTR655330 RDC655325:RDN655330 RMY655325:RNJ655330 RWU655325:RXF655330 SGQ655325:SHB655330 SQM655325:SQX655330 TAI655325:TAT655330 TKE655325:TKP655330 TUA655325:TUL655330 UDW655325:UEH655330 UNS655325:UOD655330 UXO655325:UXZ655330 VHK655325:VHV655330 VRG655325:VRR655330 WBC655325:WBN655330 WKY655325:WLJ655330 WUU655325:WVF655330 II720861:IT720866 SE720861:SP720866 ACA720861:ACL720866 ALW720861:AMH720866 AVS720861:AWD720866 BFO720861:BFZ720866 BPK720861:BPV720866 BZG720861:BZR720866 CJC720861:CJN720866 CSY720861:CTJ720866 DCU720861:DDF720866 DMQ720861:DNB720866 DWM720861:DWX720866 EGI720861:EGT720866 EQE720861:EQP720866 FAA720861:FAL720866 FJW720861:FKH720866 FTS720861:FUD720866 GDO720861:GDZ720866 GNK720861:GNV720866 GXG720861:GXR720866 HHC720861:HHN720866 HQY720861:HRJ720866 IAU720861:IBF720866 IKQ720861:ILB720866 IUM720861:IUX720866 JEI720861:JET720866 JOE720861:JOP720866 JYA720861:JYL720866 KHW720861:KIH720866 KRS720861:KSD720866 LBO720861:LBZ720866 LLK720861:LLV720866 LVG720861:LVR720866 MFC720861:MFN720866 MOY720861:MPJ720866 MYU720861:MZF720866 NIQ720861:NJB720866 NSM720861:NSX720866 OCI720861:OCT720866 OME720861:OMP720866 OWA720861:OWL720866 PFW720861:PGH720866 PPS720861:PQD720866 PZO720861:PZZ720866 QJK720861:QJV720866 QTG720861:QTR720866 RDC720861:RDN720866 RMY720861:RNJ720866 RWU720861:RXF720866 SGQ720861:SHB720866 SQM720861:SQX720866 TAI720861:TAT720866 TKE720861:TKP720866 TUA720861:TUL720866 UDW720861:UEH720866 UNS720861:UOD720866 UXO720861:UXZ720866 VHK720861:VHV720866 VRG720861:VRR720866 WBC720861:WBN720866 WKY720861:WLJ720866 WUU720861:WVF720866 II786397:IT786402 SE786397:SP786402 ACA786397:ACL786402 ALW786397:AMH786402 AVS786397:AWD786402 BFO786397:BFZ786402 BPK786397:BPV786402 BZG786397:BZR786402 CJC786397:CJN786402 CSY786397:CTJ786402 DCU786397:DDF786402 DMQ786397:DNB786402 DWM786397:DWX786402 EGI786397:EGT786402 EQE786397:EQP786402 FAA786397:FAL786402 FJW786397:FKH786402 FTS786397:FUD786402 GDO786397:GDZ786402 GNK786397:GNV786402 GXG786397:GXR786402 HHC786397:HHN786402 HQY786397:HRJ786402 IAU786397:IBF786402 IKQ786397:ILB786402 IUM786397:IUX786402 JEI786397:JET786402 JOE786397:JOP786402 JYA786397:JYL786402 KHW786397:KIH786402 KRS786397:KSD786402 LBO786397:LBZ786402 LLK786397:LLV786402 LVG786397:LVR786402 MFC786397:MFN786402 MOY786397:MPJ786402 MYU786397:MZF786402 NIQ786397:NJB786402 NSM786397:NSX786402 OCI786397:OCT786402 OME786397:OMP786402 OWA786397:OWL786402 PFW786397:PGH786402 PPS786397:PQD786402 PZO786397:PZZ786402 QJK786397:QJV786402 QTG786397:QTR786402 RDC786397:RDN786402 RMY786397:RNJ786402 RWU786397:RXF786402 SGQ786397:SHB786402 SQM786397:SQX786402 TAI786397:TAT786402 TKE786397:TKP786402 TUA786397:TUL786402 UDW786397:UEH786402 UNS786397:UOD786402 UXO786397:UXZ786402 VHK786397:VHV786402 VRG786397:VRR786402 WBC786397:WBN786402 WKY786397:WLJ786402 WUU786397:WVF786402 II851933:IT851938 SE851933:SP851938 ACA851933:ACL851938 ALW851933:AMH851938 AVS851933:AWD851938 BFO851933:BFZ851938 BPK851933:BPV851938 BZG851933:BZR851938 CJC851933:CJN851938 CSY851933:CTJ851938 DCU851933:DDF851938 DMQ851933:DNB851938 DWM851933:DWX851938 EGI851933:EGT851938 EQE851933:EQP851938 FAA851933:FAL851938 FJW851933:FKH851938 FTS851933:FUD851938 GDO851933:GDZ851938 GNK851933:GNV851938 GXG851933:GXR851938 HHC851933:HHN851938 HQY851933:HRJ851938 IAU851933:IBF851938 IKQ851933:ILB851938 IUM851933:IUX851938 JEI851933:JET851938 JOE851933:JOP851938 JYA851933:JYL851938 KHW851933:KIH851938 KRS851933:KSD851938 LBO851933:LBZ851938 LLK851933:LLV851938 LVG851933:LVR851938 MFC851933:MFN851938 MOY851933:MPJ851938 MYU851933:MZF851938 NIQ851933:NJB851938 NSM851933:NSX851938 OCI851933:OCT851938 OME851933:OMP851938 OWA851933:OWL851938 PFW851933:PGH851938 PPS851933:PQD851938 PZO851933:PZZ851938 QJK851933:QJV851938 QTG851933:QTR851938 RDC851933:RDN851938 RMY851933:RNJ851938 RWU851933:RXF851938 SGQ851933:SHB851938 SQM851933:SQX851938 TAI851933:TAT851938 TKE851933:TKP851938 TUA851933:TUL851938 UDW851933:UEH851938 UNS851933:UOD851938 UXO851933:UXZ851938 VHK851933:VHV851938 VRG851933:VRR851938 WBC851933:WBN851938 WKY851933:WLJ851938 WUU851933:WVF851938 II917469:IT917474 SE917469:SP917474 ACA917469:ACL917474 ALW917469:AMH917474 AVS917469:AWD917474 BFO917469:BFZ917474 BPK917469:BPV917474 BZG917469:BZR917474 CJC917469:CJN917474 CSY917469:CTJ917474 DCU917469:DDF917474 DMQ917469:DNB917474 DWM917469:DWX917474 EGI917469:EGT917474 EQE917469:EQP917474 FAA917469:FAL917474 FJW917469:FKH917474 FTS917469:FUD917474 GDO917469:GDZ917474 GNK917469:GNV917474 GXG917469:GXR917474 HHC917469:HHN917474 HQY917469:HRJ917474 IAU917469:IBF917474 IKQ917469:ILB917474 IUM917469:IUX917474 JEI917469:JET917474 JOE917469:JOP917474 JYA917469:JYL917474 KHW917469:KIH917474 KRS917469:KSD917474 LBO917469:LBZ917474 LLK917469:LLV917474 LVG917469:LVR917474 MFC917469:MFN917474 MOY917469:MPJ917474 MYU917469:MZF917474 NIQ917469:NJB917474 NSM917469:NSX917474 OCI917469:OCT917474 OME917469:OMP917474 OWA917469:OWL917474 PFW917469:PGH917474 PPS917469:PQD917474 PZO917469:PZZ917474 QJK917469:QJV917474 QTG917469:QTR917474 RDC917469:RDN917474 RMY917469:RNJ917474 RWU917469:RXF917474 SGQ917469:SHB917474 SQM917469:SQX917474 TAI917469:TAT917474 TKE917469:TKP917474 TUA917469:TUL917474 UDW917469:UEH917474 UNS917469:UOD917474 UXO917469:UXZ917474 VHK917469:VHV917474 VRG917469:VRR917474 WBC917469:WBN917474 WKY917469:WLJ917474 WUU917469:WVF917474 II983005:IT983010 SE983005:SP983010 ACA983005:ACL983010 ALW983005:AMH983010 AVS983005:AWD983010 BFO983005:BFZ983010 BPK983005:BPV983010 BZG983005:BZR983010 CJC983005:CJN983010 CSY983005:CTJ983010 DCU983005:DDF983010 DMQ983005:DNB983010 DWM983005:DWX983010 EGI983005:EGT983010 EQE983005:EQP983010 FAA983005:FAL983010 FJW983005:FKH983010 FTS983005:FUD983010 GDO983005:GDZ983010 GNK983005:GNV983010 GXG983005:GXR983010 HHC983005:HHN983010 HQY983005:HRJ983010 IAU983005:IBF983010 IKQ983005:ILB983010 IUM983005:IUX983010 JEI983005:JET983010 JOE983005:JOP983010 JYA983005:JYL983010 KHW983005:KIH983010 KRS983005:KSD983010 LBO983005:LBZ983010 LLK983005:LLV983010 LVG983005:LVR983010 MFC983005:MFN983010 MOY983005:MPJ983010 MYU983005:MZF983010 NIQ983005:NJB983010 NSM983005:NSX983010 OCI983005:OCT983010 OME983005:OMP983010 OWA983005:OWL983010 PFW983005:PGH983010 PPS983005:PQD983010 PZO983005:PZZ983010 QJK983005:QJV983010 QTG983005:QTR983010 RDC983005:RDN983010 RMY983005:RNJ983010 RWU983005:RXF983010 SGQ983005:SHB983010 SQM983005:SQX983010 TAI983005:TAT983010 TKE983005:TKP983010 TUA983005:TUL983010 UDW983005:UEH983010 UNS983005:UOD983010 UXO983005:UXZ983010 VHK983005:VHV983010 VRG983005:VRR983010 WBC983005:WBN983010 WKY983005:WLJ983010 WUU983005:WVF983010 IV65501:JG65506 SR65501:TC65506 ACN65501:ACY65506 AMJ65501:AMU65506 AWF65501:AWQ65506 BGB65501:BGM65506 BPX65501:BQI65506 BZT65501:CAE65506 CJP65501:CKA65506 CTL65501:CTW65506 DDH65501:DDS65506 DND65501:DNO65506 DWZ65501:DXK65506 EGV65501:EHG65506 EQR65501:ERC65506 FAN65501:FAY65506 FKJ65501:FKU65506 FUF65501:FUQ65506 GEB65501:GEM65506 GNX65501:GOI65506 GXT65501:GYE65506 HHP65501:HIA65506 HRL65501:HRW65506 IBH65501:IBS65506 ILD65501:ILO65506 IUZ65501:IVK65506 JEV65501:JFG65506 JOR65501:JPC65506 JYN65501:JYY65506 KIJ65501:KIU65506 KSF65501:KSQ65506 LCB65501:LCM65506 LLX65501:LMI65506 LVT65501:LWE65506 MFP65501:MGA65506 MPL65501:MPW65506 MZH65501:MZS65506 NJD65501:NJO65506 NSZ65501:NTK65506 OCV65501:ODG65506 OMR65501:ONC65506 OWN65501:OWY65506 PGJ65501:PGU65506 PQF65501:PQQ65506 QAB65501:QAM65506 QJX65501:QKI65506 QTT65501:QUE65506 RDP65501:REA65506 RNL65501:RNW65506 RXH65501:RXS65506 SHD65501:SHO65506 SQZ65501:SRK65506 TAV65501:TBG65506 TKR65501:TLC65506 TUN65501:TUY65506 UEJ65501:UEU65506 UOF65501:UOQ65506 UYB65501:UYM65506 VHX65501:VII65506 VRT65501:VSE65506 WBP65501:WCA65506 WLL65501:WLW65506 WVH65501:WVS65506 IV131037:JG131042 SR131037:TC131042 ACN131037:ACY131042 AMJ131037:AMU131042 AWF131037:AWQ131042 BGB131037:BGM131042 BPX131037:BQI131042 BZT131037:CAE131042 CJP131037:CKA131042 CTL131037:CTW131042 DDH131037:DDS131042 DND131037:DNO131042 DWZ131037:DXK131042 EGV131037:EHG131042 EQR131037:ERC131042 FAN131037:FAY131042 FKJ131037:FKU131042 FUF131037:FUQ131042 GEB131037:GEM131042 GNX131037:GOI131042 GXT131037:GYE131042 HHP131037:HIA131042 HRL131037:HRW131042 IBH131037:IBS131042 ILD131037:ILO131042 IUZ131037:IVK131042 JEV131037:JFG131042 JOR131037:JPC131042 JYN131037:JYY131042 KIJ131037:KIU131042 KSF131037:KSQ131042 LCB131037:LCM131042 LLX131037:LMI131042 LVT131037:LWE131042 MFP131037:MGA131042 MPL131037:MPW131042 MZH131037:MZS131042 NJD131037:NJO131042 NSZ131037:NTK131042 OCV131037:ODG131042 OMR131037:ONC131042 OWN131037:OWY131042 PGJ131037:PGU131042 PQF131037:PQQ131042 QAB131037:QAM131042 QJX131037:QKI131042 QTT131037:QUE131042 RDP131037:REA131042 RNL131037:RNW131042 RXH131037:RXS131042 SHD131037:SHO131042 SQZ131037:SRK131042 TAV131037:TBG131042 TKR131037:TLC131042 TUN131037:TUY131042 UEJ131037:UEU131042 UOF131037:UOQ131042 UYB131037:UYM131042 VHX131037:VII131042 VRT131037:VSE131042 WBP131037:WCA131042 WLL131037:WLW131042 WVH131037:WVS131042 IV196573:JG196578 SR196573:TC196578 ACN196573:ACY196578 AMJ196573:AMU196578 AWF196573:AWQ196578 BGB196573:BGM196578 BPX196573:BQI196578 BZT196573:CAE196578 CJP196573:CKA196578 CTL196573:CTW196578 DDH196573:DDS196578 DND196573:DNO196578 DWZ196573:DXK196578 EGV196573:EHG196578 EQR196573:ERC196578 FAN196573:FAY196578 FKJ196573:FKU196578 FUF196573:FUQ196578 GEB196573:GEM196578 GNX196573:GOI196578 GXT196573:GYE196578 HHP196573:HIA196578 HRL196573:HRW196578 IBH196573:IBS196578 ILD196573:ILO196578 IUZ196573:IVK196578 JEV196573:JFG196578 JOR196573:JPC196578 JYN196573:JYY196578 KIJ196573:KIU196578 KSF196573:KSQ196578 LCB196573:LCM196578 LLX196573:LMI196578 LVT196573:LWE196578 MFP196573:MGA196578 MPL196573:MPW196578 MZH196573:MZS196578 NJD196573:NJO196578 NSZ196573:NTK196578 OCV196573:ODG196578 OMR196573:ONC196578 OWN196573:OWY196578 PGJ196573:PGU196578 PQF196573:PQQ196578 QAB196573:QAM196578 QJX196573:QKI196578 QTT196573:QUE196578 RDP196573:REA196578 RNL196573:RNW196578 RXH196573:RXS196578 SHD196573:SHO196578 SQZ196573:SRK196578 TAV196573:TBG196578 TKR196573:TLC196578 TUN196573:TUY196578 UEJ196573:UEU196578 UOF196573:UOQ196578 UYB196573:UYM196578 VHX196573:VII196578 VRT196573:VSE196578 WBP196573:WCA196578 WLL196573:WLW196578 WVH196573:WVS196578 IV262109:JG262114 SR262109:TC262114 ACN262109:ACY262114 AMJ262109:AMU262114 AWF262109:AWQ262114 BGB262109:BGM262114 BPX262109:BQI262114 BZT262109:CAE262114 CJP262109:CKA262114 CTL262109:CTW262114 DDH262109:DDS262114 DND262109:DNO262114 DWZ262109:DXK262114 EGV262109:EHG262114 EQR262109:ERC262114 FAN262109:FAY262114 FKJ262109:FKU262114 FUF262109:FUQ262114 GEB262109:GEM262114 GNX262109:GOI262114 GXT262109:GYE262114 HHP262109:HIA262114 HRL262109:HRW262114 IBH262109:IBS262114 ILD262109:ILO262114 IUZ262109:IVK262114 JEV262109:JFG262114 JOR262109:JPC262114 JYN262109:JYY262114 KIJ262109:KIU262114 KSF262109:KSQ262114 LCB262109:LCM262114 LLX262109:LMI262114 LVT262109:LWE262114 MFP262109:MGA262114 MPL262109:MPW262114 MZH262109:MZS262114 NJD262109:NJO262114 NSZ262109:NTK262114 OCV262109:ODG262114 OMR262109:ONC262114 OWN262109:OWY262114 PGJ262109:PGU262114 PQF262109:PQQ262114 QAB262109:QAM262114 QJX262109:QKI262114 QTT262109:QUE262114 RDP262109:REA262114 RNL262109:RNW262114 RXH262109:RXS262114 SHD262109:SHO262114 SQZ262109:SRK262114 TAV262109:TBG262114 TKR262109:TLC262114 TUN262109:TUY262114 UEJ262109:UEU262114 UOF262109:UOQ262114 UYB262109:UYM262114 VHX262109:VII262114 VRT262109:VSE262114 WBP262109:WCA262114 WLL262109:WLW262114 WVH262109:WVS262114 IV327645:JG327650 SR327645:TC327650 ACN327645:ACY327650 AMJ327645:AMU327650 AWF327645:AWQ327650 BGB327645:BGM327650 BPX327645:BQI327650 BZT327645:CAE327650 CJP327645:CKA327650 CTL327645:CTW327650 DDH327645:DDS327650 DND327645:DNO327650 DWZ327645:DXK327650 EGV327645:EHG327650 EQR327645:ERC327650 FAN327645:FAY327650 FKJ327645:FKU327650 FUF327645:FUQ327650 GEB327645:GEM327650 GNX327645:GOI327650 GXT327645:GYE327650 HHP327645:HIA327650 HRL327645:HRW327650 IBH327645:IBS327650 ILD327645:ILO327650 IUZ327645:IVK327650 JEV327645:JFG327650 JOR327645:JPC327650 JYN327645:JYY327650 KIJ327645:KIU327650 KSF327645:KSQ327650 LCB327645:LCM327650 LLX327645:LMI327650 LVT327645:LWE327650 MFP327645:MGA327650 MPL327645:MPW327650 MZH327645:MZS327650 NJD327645:NJO327650 NSZ327645:NTK327650 OCV327645:ODG327650 OMR327645:ONC327650 OWN327645:OWY327650 PGJ327645:PGU327650 PQF327645:PQQ327650 QAB327645:QAM327650 QJX327645:QKI327650 QTT327645:QUE327650 RDP327645:REA327650 RNL327645:RNW327650 RXH327645:RXS327650 SHD327645:SHO327650 SQZ327645:SRK327650 TAV327645:TBG327650 TKR327645:TLC327650 TUN327645:TUY327650 UEJ327645:UEU327650 UOF327645:UOQ327650 UYB327645:UYM327650 VHX327645:VII327650 VRT327645:VSE327650 WBP327645:WCA327650 WLL327645:WLW327650 WVH327645:WVS327650 IV393181:JG393186 SR393181:TC393186 ACN393181:ACY393186 AMJ393181:AMU393186 AWF393181:AWQ393186 BGB393181:BGM393186 BPX393181:BQI393186 BZT393181:CAE393186 CJP393181:CKA393186 CTL393181:CTW393186 DDH393181:DDS393186 DND393181:DNO393186 DWZ393181:DXK393186 EGV393181:EHG393186 EQR393181:ERC393186 FAN393181:FAY393186 FKJ393181:FKU393186 FUF393181:FUQ393186 GEB393181:GEM393186 GNX393181:GOI393186 GXT393181:GYE393186 HHP393181:HIA393186 HRL393181:HRW393186 IBH393181:IBS393186 ILD393181:ILO393186 IUZ393181:IVK393186 JEV393181:JFG393186 JOR393181:JPC393186 JYN393181:JYY393186 KIJ393181:KIU393186 KSF393181:KSQ393186 LCB393181:LCM393186 LLX393181:LMI393186 LVT393181:LWE393186 MFP393181:MGA393186 MPL393181:MPW393186 MZH393181:MZS393186 NJD393181:NJO393186 NSZ393181:NTK393186 OCV393181:ODG393186 OMR393181:ONC393186 OWN393181:OWY393186 PGJ393181:PGU393186 PQF393181:PQQ393186 QAB393181:QAM393186 QJX393181:QKI393186 QTT393181:QUE393186 RDP393181:REA393186 RNL393181:RNW393186 RXH393181:RXS393186 SHD393181:SHO393186 SQZ393181:SRK393186 TAV393181:TBG393186 TKR393181:TLC393186 TUN393181:TUY393186 UEJ393181:UEU393186 UOF393181:UOQ393186 UYB393181:UYM393186 VHX393181:VII393186 VRT393181:VSE393186 WBP393181:WCA393186 WLL393181:WLW393186 WVH393181:WVS393186 IV458717:JG458722 SR458717:TC458722 ACN458717:ACY458722 AMJ458717:AMU458722 AWF458717:AWQ458722 BGB458717:BGM458722 BPX458717:BQI458722 BZT458717:CAE458722 CJP458717:CKA458722 CTL458717:CTW458722 DDH458717:DDS458722 DND458717:DNO458722 DWZ458717:DXK458722 EGV458717:EHG458722 EQR458717:ERC458722 FAN458717:FAY458722 FKJ458717:FKU458722 FUF458717:FUQ458722 GEB458717:GEM458722 GNX458717:GOI458722 GXT458717:GYE458722 HHP458717:HIA458722 HRL458717:HRW458722 IBH458717:IBS458722 ILD458717:ILO458722 IUZ458717:IVK458722 JEV458717:JFG458722 JOR458717:JPC458722 JYN458717:JYY458722 KIJ458717:KIU458722 KSF458717:KSQ458722 LCB458717:LCM458722 LLX458717:LMI458722 LVT458717:LWE458722 MFP458717:MGA458722 MPL458717:MPW458722 MZH458717:MZS458722 NJD458717:NJO458722 NSZ458717:NTK458722 OCV458717:ODG458722 OMR458717:ONC458722 OWN458717:OWY458722 PGJ458717:PGU458722 PQF458717:PQQ458722 QAB458717:QAM458722 QJX458717:QKI458722 QTT458717:QUE458722 RDP458717:REA458722 RNL458717:RNW458722 RXH458717:RXS458722 SHD458717:SHO458722 SQZ458717:SRK458722 TAV458717:TBG458722 TKR458717:TLC458722 TUN458717:TUY458722 UEJ458717:UEU458722 UOF458717:UOQ458722 UYB458717:UYM458722 VHX458717:VII458722 VRT458717:VSE458722 WBP458717:WCA458722 WLL458717:WLW458722 WVH458717:WVS458722 IV524253:JG524258 SR524253:TC524258 ACN524253:ACY524258 AMJ524253:AMU524258 AWF524253:AWQ524258 BGB524253:BGM524258 BPX524253:BQI524258 BZT524253:CAE524258 CJP524253:CKA524258 CTL524253:CTW524258 DDH524253:DDS524258 DND524253:DNO524258 DWZ524253:DXK524258 EGV524253:EHG524258 EQR524253:ERC524258 FAN524253:FAY524258 FKJ524253:FKU524258 FUF524253:FUQ524258 GEB524253:GEM524258 GNX524253:GOI524258 GXT524253:GYE524258 HHP524253:HIA524258 HRL524253:HRW524258 IBH524253:IBS524258 ILD524253:ILO524258 IUZ524253:IVK524258 JEV524253:JFG524258 JOR524253:JPC524258 JYN524253:JYY524258 KIJ524253:KIU524258 KSF524253:KSQ524258 LCB524253:LCM524258 LLX524253:LMI524258 LVT524253:LWE524258 MFP524253:MGA524258 MPL524253:MPW524258 MZH524253:MZS524258 NJD524253:NJO524258 NSZ524253:NTK524258 OCV524253:ODG524258 OMR524253:ONC524258 OWN524253:OWY524258 PGJ524253:PGU524258 PQF524253:PQQ524258 QAB524253:QAM524258 QJX524253:QKI524258 QTT524253:QUE524258 RDP524253:REA524258 RNL524253:RNW524258 RXH524253:RXS524258 SHD524253:SHO524258 SQZ524253:SRK524258 TAV524253:TBG524258 TKR524253:TLC524258 TUN524253:TUY524258 UEJ524253:UEU524258 UOF524253:UOQ524258 UYB524253:UYM524258 VHX524253:VII524258 VRT524253:VSE524258 WBP524253:WCA524258 WLL524253:WLW524258 WVH524253:WVS524258 IV589789:JG589794 SR589789:TC589794 ACN589789:ACY589794 AMJ589789:AMU589794 AWF589789:AWQ589794 BGB589789:BGM589794 BPX589789:BQI589794 BZT589789:CAE589794 CJP589789:CKA589794 CTL589789:CTW589794 DDH589789:DDS589794 DND589789:DNO589794 DWZ589789:DXK589794 EGV589789:EHG589794 EQR589789:ERC589794 FAN589789:FAY589794 FKJ589789:FKU589794 FUF589789:FUQ589794 GEB589789:GEM589794 GNX589789:GOI589794 GXT589789:GYE589794 HHP589789:HIA589794 HRL589789:HRW589794 IBH589789:IBS589794 ILD589789:ILO589794 IUZ589789:IVK589794 JEV589789:JFG589794 JOR589789:JPC589794 JYN589789:JYY589794 KIJ589789:KIU589794 KSF589789:KSQ589794 LCB589789:LCM589794 LLX589789:LMI589794 LVT589789:LWE589794 MFP589789:MGA589794 MPL589789:MPW589794 MZH589789:MZS589794 NJD589789:NJO589794 NSZ589789:NTK589794 OCV589789:ODG589794 OMR589789:ONC589794 OWN589789:OWY589794 PGJ589789:PGU589794 PQF589789:PQQ589794 QAB589789:QAM589794 QJX589789:QKI589794 QTT589789:QUE589794 RDP589789:REA589794 RNL589789:RNW589794 RXH589789:RXS589794 SHD589789:SHO589794 SQZ589789:SRK589794 TAV589789:TBG589794 TKR589789:TLC589794 TUN589789:TUY589794 UEJ589789:UEU589794 UOF589789:UOQ589794 UYB589789:UYM589794 VHX589789:VII589794 VRT589789:VSE589794 WBP589789:WCA589794 WLL589789:WLW589794 WVH589789:WVS589794 IV655325:JG655330 SR655325:TC655330 ACN655325:ACY655330 AMJ655325:AMU655330 AWF655325:AWQ655330 BGB655325:BGM655330 BPX655325:BQI655330 BZT655325:CAE655330 CJP655325:CKA655330 CTL655325:CTW655330 DDH655325:DDS655330 DND655325:DNO655330 DWZ655325:DXK655330 EGV655325:EHG655330 EQR655325:ERC655330 FAN655325:FAY655330 FKJ655325:FKU655330 FUF655325:FUQ655330 GEB655325:GEM655330 GNX655325:GOI655330 GXT655325:GYE655330 HHP655325:HIA655330 HRL655325:HRW655330 IBH655325:IBS655330 ILD655325:ILO655330 IUZ655325:IVK655330 JEV655325:JFG655330 JOR655325:JPC655330 JYN655325:JYY655330 KIJ655325:KIU655330 KSF655325:KSQ655330 LCB655325:LCM655330 LLX655325:LMI655330 LVT655325:LWE655330 MFP655325:MGA655330 MPL655325:MPW655330 MZH655325:MZS655330 NJD655325:NJO655330 NSZ655325:NTK655330 OCV655325:ODG655330 OMR655325:ONC655330 OWN655325:OWY655330 PGJ655325:PGU655330 PQF655325:PQQ655330 QAB655325:QAM655330 QJX655325:QKI655330 QTT655325:QUE655330 RDP655325:REA655330 RNL655325:RNW655330 RXH655325:RXS655330 SHD655325:SHO655330 SQZ655325:SRK655330 TAV655325:TBG655330 TKR655325:TLC655330 TUN655325:TUY655330 UEJ655325:UEU655330 UOF655325:UOQ655330 UYB655325:UYM655330 VHX655325:VII655330 VRT655325:VSE655330 WBP655325:WCA655330 WLL655325:WLW655330 WVH655325:WVS655330 IV720861:JG720866 SR720861:TC720866 ACN720861:ACY720866 AMJ720861:AMU720866 AWF720861:AWQ720866 BGB720861:BGM720866 BPX720861:BQI720866 BZT720861:CAE720866 CJP720861:CKA720866 CTL720861:CTW720866 DDH720861:DDS720866 DND720861:DNO720866 DWZ720861:DXK720866 EGV720861:EHG720866 EQR720861:ERC720866 FAN720861:FAY720866 FKJ720861:FKU720866 FUF720861:FUQ720866 GEB720861:GEM720866 GNX720861:GOI720866 GXT720861:GYE720866 HHP720861:HIA720866 HRL720861:HRW720866 IBH720861:IBS720866 ILD720861:ILO720866 IUZ720861:IVK720866 JEV720861:JFG720866 JOR720861:JPC720866 JYN720861:JYY720866 KIJ720861:KIU720866 KSF720861:KSQ720866 LCB720861:LCM720866 LLX720861:LMI720866 LVT720861:LWE720866 MFP720861:MGA720866 MPL720861:MPW720866 MZH720861:MZS720866 NJD720861:NJO720866 NSZ720861:NTK720866 OCV720861:ODG720866 OMR720861:ONC720866 OWN720861:OWY720866 PGJ720861:PGU720866 PQF720861:PQQ720866 QAB720861:QAM720866 QJX720861:QKI720866 QTT720861:QUE720866 RDP720861:REA720866 RNL720861:RNW720866 RXH720861:RXS720866 SHD720861:SHO720866 SQZ720861:SRK720866 TAV720861:TBG720866 TKR720861:TLC720866 TUN720861:TUY720866 UEJ720861:UEU720866 UOF720861:UOQ720866 UYB720861:UYM720866 VHX720861:VII720866 VRT720861:VSE720866 WBP720861:WCA720866 WLL720861:WLW720866 WVH720861:WVS720866 IV786397:JG786402 SR786397:TC786402 ACN786397:ACY786402 AMJ786397:AMU786402 AWF786397:AWQ786402 BGB786397:BGM786402 BPX786397:BQI786402 BZT786397:CAE786402 CJP786397:CKA786402 CTL786397:CTW786402 DDH786397:DDS786402 DND786397:DNO786402 DWZ786397:DXK786402 EGV786397:EHG786402 EQR786397:ERC786402 FAN786397:FAY786402 FKJ786397:FKU786402 FUF786397:FUQ786402 GEB786397:GEM786402 GNX786397:GOI786402 GXT786397:GYE786402 HHP786397:HIA786402 HRL786397:HRW786402 IBH786397:IBS786402 ILD786397:ILO786402 IUZ786397:IVK786402 JEV786397:JFG786402 JOR786397:JPC786402 JYN786397:JYY786402 KIJ786397:KIU786402 KSF786397:KSQ786402 LCB786397:LCM786402 LLX786397:LMI786402 LVT786397:LWE786402 MFP786397:MGA786402 MPL786397:MPW786402 MZH786397:MZS786402 NJD786397:NJO786402 NSZ786397:NTK786402 OCV786397:ODG786402 OMR786397:ONC786402 OWN786397:OWY786402 PGJ786397:PGU786402 PQF786397:PQQ786402 QAB786397:QAM786402 QJX786397:QKI786402 QTT786397:QUE786402 RDP786397:REA786402 RNL786397:RNW786402 RXH786397:RXS786402 SHD786397:SHO786402 SQZ786397:SRK786402 TAV786397:TBG786402 TKR786397:TLC786402 TUN786397:TUY786402 UEJ786397:UEU786402 UOF786397:UOQ786402 UYB786397:UYM786402 VHX786397:VII786402 VRT786397:VSE786402 WBP786397:WCA786402 WLL786397:WLW786402 WVH786397:WVS786402 IV851933:JG851938 SR851933:TC851938 ACN851933:ACY851938 AMJ851933:AMU851938 AWF851933:AWQ851938 BGB851933:BGM851938 BPX851933:BQI851938 BZT851933:CAE851938 CJP851933:CKA851938 CTL851933:CTW851938 DDH851933:DDS851938 DND851933:DNO851938 DWZ851933:DXK851938 EGV851933:EHG851938 EQR851933:ERC851938 FAN851933:FAY851938 FKJ851933:FKU851938 FUF851933:FUQ851938 GEB851933:GEM851938 GNX851933:GOI851938 GXT851933:GYE851938 HHP851933:HIA851938 HRL851933:HRW851938 IBH851933:IBS851938 ILD851933:ILO851938 IUZ851933:IVK851938 JEV851933:JFG851938 JOR851933:JPC851938 JYN851933:JYY851938 KIJ851933:KIU851938 KSF851933:KSQ851938 LCB851933:LCM851938 LLX851933:LMI851938 LVT851933:LWE851938 MFP851933:MGA851938 MPL851933:MPW851938 MZH851933:MZS851938 NJD851933:NJO851938 NSZ851933:NTK851938 OCV851933:ODG851938 OMR851933:ONC851938 OWN851933:OWY851938 PGJ851933:PGU851938 PQF851933:PQQ851938 QAB851933:QAM851938 QJX851933:QKI851938 QTT851933:QUE851938 RDP851933:REA851938 RNL851933:RNW851938 RXH851933:RXS851938 SHD851933:SHO851938 SQZ851933:SRK851938 TAV851933:TBG851938 TKR851933:TLC851938 TUN851933:TUY851938 UEJ851933:UEU851938 UOF851933:UOQ851938 UYB851933:UYM851938 VHX851933:VII851938 VRT851933:VSE851938 WBP851933:WCA851938 WLL851933:WLW851938 WVH851933:WVS851938 IV917469:JG917474 SR917469:TC917474 ACN917469:ACY917474 AMJ917469:AMU917474 AWF917469:AWQ917474 BGB917469:BGM917474 BPX917469:BQI917474 BZT917469:CAE917474 CJP917469:CKA917474 CTL917469:CTW917474 DDH917469:DDS917474 DND917469:DNO917474 DWZ917469:DXK917474 EGV917469:EHG917474 EQR917469:ERC917474 FAN917469:FAY917474 FKJ917469:FKU917474 FUF917469:FUQ917474 GEB917469:GEM917474 GNX917469:GOI917474 GXT917469:GYE917474 HHP917469:HIA917474 HRL917469:HRW917474 IBH917469:IBS917474 ILD917469:ILO917474 IUZ917469:IVK917474 JEV917469:JFG917474 JOR917469:JPC917474 JYN917469:JYY917474 KIJ917469:KIU917474 KSF917469:KSQ917474 LCB917469:LCM917474 LLX917469:LMI917474 LVT917469:LWE917474 MFP917469:MGA917474 MPL917469:MPW917474 MZH917469:MZS917474 NJD917469:NJO917474 NSZ917469:NTK917474 OCV917469:ODG917474 OMR917469:ONC917474 OWN917469:OWY917474 PGJ917469:PGU917474 PQF917469:PQQ917474 QAB917469:QAM917474 QJX917469:QKI917474 QTT917469:QUE917474 RDP917469:REA917474 RNL917469:RNW917474 RXH917469:RXS917474 SHD917469:SHO917474 SQZ917469:SRK917474 TAV917469:TBG917474 TKR917469:TLC917474 TUN917469:TUY917474 UEJ917469:UEU917474 UOF917469:UOQ917474 UYB917469:UYM917474 VHX917469:VII917474 VRT917469:VSE917474 WBP917469:WCA917474 WLL917469:WLW917474 WVH917469:WVS917474 IV983005:JG983010 SR983005:TC983010 ACN983005:ACY983010 AMJ983005:AMU983010 AWF983005:AWQ983010 BGB983005:BGM983010 BPX983005:BQI983010 BZT983005:CAE983010 CJP983005:CKA983010 CTL983005:CTW983010 DDH983005:DDS983010 DND983005:DNO983010 DWZ983005:DXK983010 EGV983005:EHG983010 EQR983005:ERC983010 FAN983005:FAY983010 FKJ983005:FKU983010 FUF983005:FUQ983010 GEB983005:GEM983010 GNX983005:GOI983010 GXT983005:GYE983010 HHP983005:HIA983010 HRL983005:HRW983010 IBH983005:IBS983010 ILD983005:ILO983010 IUZ983005:IVK983010 JEV983005:JFG983010 JOR983005:JPC983010 JYN983005:JYY983010 KIJ983005:KIU983010 KSF983005:KSQ983010 LCB983005:LCM983010 LLX983005:LMI983010 LVT983005:LWE983010 MFP983005:MGA983010 MPL983005:MPW983010 MZH983005:MZS983010 NJD983005:NJO983010 NSZ983005:NTK983010 OCV983005:ODG983010 OMR983005:ONC983010 OWN983005:OWY983010 PGJ983005:PGU983010 PQF983005:PQQ983010 QAB983005:QAM983010 QJX983005:QKI983010 QTT983005:QUE983010 RDP983005:REA983010 RNL983005:RNW983010 RXH983005:RXS983010 SHD983005:SHO983010 SQZ983005:SRK983010 TAV983005:TBG983010 TKR983005:TLC983010 TUN983005:TUY983010 UEJ983005:UEU983010 UOF983005:UOQ983010 UYB983005:UYM983010 VHX983005:VII983010 VRT983005:VSE983010 WBP983005:WCA983010 WLL983005:WLW983010 WVH983005:WVS983010 HV65501:IG65506 RR65501:SC65506 ABN65501:ABY65506 ALJ65501:ALU65506 AVF65501:AVQ65506 BFB65501:BFM65506 BOX65501:BPI65506 BYT65501:BZE65506 CIP65501:CJA65506 CSL65501:CSW65506 DCH65501:DCS65506 DMD65501:DMO65506 DVZ65501:DWK65506 EFV65501:EGG65506 EPR65501:EQC65506 EZN65501:EZY65506 FJJ65501:FJU65506 FTF65501:FTQ65506 GDB65501:GDM65506 GMX65501:GNI65506 GWT65501:GXE65506 HGP65501:HHA65506 HQL65501:HQW65506 IAH65501:IAS65506 IKD65501:IKO65506 ITZ65501:IUK65506 JDV65501:JEG65506 JNR65501:JOC65506 JXN65501:JXY65506 KHJ65501:KHU65506 KRF65501:KRQ65506 LBB65501:LBM65506 LKX65501:LLI65506 LUT65501:LVE65506 MEP65501:MFA65506 MOL65501:MOW65506 MYH65501:MYS65506 NID65501:NIO65506 NRZ65501:NSK65506 OBV65501:OCG65506 OLR65501:OMC65506 OVN65501:OVY65506 PFJ65501:PFU65506 PPF65501:PPQ65506 PZB65501:PZM65506 QIX65501:QJI65506 QST65501:QTE65506 RCP65501:RDA65506 RML65501:RMW65506 RWH65501:RWS65506 SGD65501:SGO65506 SPZ65501:SQK65506 SZV65501:TAG65506 TJR65501:TKC65506 TTN65501:TTY65506 UDJ65501:UDU65506 UNF65501:UNQ65506 UXB65501:UXM65506 VGX65501:VHI65506 VQT65501:VRE65506 WAP65501:WBA65506 WKL65501:WKW65506 WUH65501:WUS65506 HV131037:IG131042 RR131037:SC131042 ABN131037:ABY131042 ALJ131037:ALU131042 AVF131037:AVQ131042 BFB131037:BFM131042 BOX131037:BPI131042 BYT131037:BZE131042 CIP131037:CJA131042 CSL131037:CSW131042 DCH131037:DCS131042 DMD131037:DMO131042 DVZ131037:DWK131042 EFV131037:EGG131042 EPR131037:EQC131042 EZN131037:EZY131042 FJJ131037:FJU131042 FTF131037:FTQ131042 GDB131037:GDM131042 GMX131037:GNI131042 GWT131037:GXE131042 HGP131037:HHA131042 HQL131037:HQW131042 IAH131037:IAS131042 IKD131037:IKO131042 ITZ131037:IUK131042 JDV131037:JEG131042 JNR131037:JOC131042 JXN131037:JXY131042 KHJ131037:KHU131042 KRF131037:KRQ131042 LBB131037:LBM131042 LKX131037:LLI131042 LUT131037:LVE131042 MEP131037:MFA131042 MOL131037:MOW131042 MYH131037:MYS131042 NID131037:NIO131042 NRZ131037:NSK131042 OBV131037:OCG131042 OLR131037:OMC131042 OVN131037:OVY131042 PFJ131037:PFU131042 PPF131037:PPQ131042 PZB131037:PZM131042 QIX131037:QJI131042 QST131037:QTE131042 RCP131037:RDA131042 RML131037:RMW131042 RWH131037:RWS131042 SGD131037:SGO131042 SPZ131037:SQK131042 SZV131037:TAG131042 TJR131037:TKC131042 TTN131037:TTY131042 UDJ131037:UDU131042 UNF131037:UNQ131042 UXB131037:UXM131042 VGX131037:VHI131042 VQT131037:VRE131042 WAP131037:WBA131042 WKL131037:WKW131042 WUH131037:WUS131042 HV196573:IG196578 RR196573:SC196578 ABN196573:ABY196578 ALJ196573:ALU196578 AVF196573:AVQ196578 BFB196573:BFM196578 BOX196573:BPI196578 BYT196573:BZE196578 CIP196573:CJA196578 CSL196573:CSW196578 DCH196573:DCS196578 DMD196573:DMO196578 DVZ196573:DWK196578 EFV196573:EGG196578 EPR196573:EQC196578 EZN196573:EZY196578 FJJ196573:FJU196578 FTF196573:FTQ196578 GDB196573:GDM196578 GMX196573:GNI196578 GWT196573:GXE196578 HGP196573:HHA196578 HQL196573:HQW196578 IAH196573:IAS196578 IKD196573:IKO196578 ITZ196573:IUK196578 JDV196573:JEG196578 JNR196573:JOC196578 JXN196573:JXY196578 KHJ196573:KHU196578 KRF196573:KRQ196578 LBB196573:LBM196578 LKX196573:LLI196578 LUT196573:LVE196578 MEP196573:MFA196578 MOL196573:MOW196578 MYH196573:MYS196578 NID196573:NIO196578 NRZ196573:NSK196578 OBV196573:OCG196578 OLR196573:OMC196578 OVN196573:OVY196578 PFJ196573:PFU196578 PPF196573:PPQ196578 PZB196573:PZM196578 QIX196573:QJI196578 QST196573:QTE196578 RCP196573:RDA196578 RML196573:RMW196578 RWH196573:RWS196578 SGD196573:SGO196578 SPZ196573:SQK196578 SZV196573:TAG196578 TJR196573:TKC196578 TTN196573:TTY196578 UDJ196573:UDU196578 UNF196573:UNQ196578 UXB196573:UXM196578 VGX196573:VHI196578 VQT196573:VRE196578 WAP196573:WBA196578 WKL196573:WKW196578 WUH196573:WUS196578 HV262109:IG262114 RR262109:SC262114 ABN262109:ABY262114 ALJ262109:ALU262114 AVF262109:AVQ262114 BFB262109:BFM262114 BOX262109:BPI262114 BYT262109:BZE262114 CIP262109:CJA262114 CSL262109:CSW262114 DCH262109:DCS262114 DMD262109:DMO262114 DVZ262109:DWK262114 EFV262109:EGG262114 EPR262109:EQC262114 EZN262109:EZY262114 FJJ262109:FJU262114 FTF262109:FTQ262114 GDB262109:GDM262114 GMX262109:GNI262114 GWT262109:GXE262114 HGP262109:HHA262114 HQL262109:HQW262114 IAH262109:IAS262114 IKD262109:IKO262114 ITZ262109:IUK262114 JDV262109:JEG262114 JNR262109:JOC262114 JXN262109:JXY262114 KHJ262109:KHU262114 KRF262109:KRQ262114 LBB262109:LBM262114 LKX262109:LLI262114 LUT262109:LVE262114 MEP262109:MFA262114 MOL262109:MOW262114 MYH262109:MYS262114 NID262109:NIO262114 NRZ262109:NSK262114 OBV262109:OCG262114 OLR262109:OMC262114 OVN262109:OVY262114 PFJ262109:PFU262114 PPF262109:PPQ262114 PZB262109:PZM262114 QIX262109:QJI262114 QST262109:QTE262114 RCP262109:RDA262114 RML262109:RMW262114 RWH262109:RWS262114 SGD262109:SGO262114 SPZ262109:SQK262114 SZV262109:TAG262114 TJR262109:TKC262114 TTN262109:TTY262114 UDJ262109:UDU262114 UNF262109:UNQ262114 UXB262109:UXM262114 VGX262109:VHI262114 VQT262109:VRE262114 WAP262109:WBA262114 WKL262109:WKW262114 WUH262109:WUS262114 HV327645:IG327650 RR327645:SC327650 ABN327645:ABY327650 ALJ327645:ALU327650 AVF327645:AVQ327650 BFB327645:BFM327650 BOX327645:BPI327650 BYT327645:BZE327650 CIP327645:CJA327650 CSL327645:CSW327650 DCH327645:DCS327650 DMD327645:DMO327650 DVZ327645:DWK327650 EFV327645:EGG327650 EPR327645:EQC327650 EZN327645:EZY327650 FJJ327645:FJU327650 FTF327645:FTQ327650 GDB327645:GDM327650 GMX327645:GNI327650 GWT327645:GXE327650 HGP327645:HHA327650 HQL327645:HQW327650 IAH327645:IAS327650 IKD327645:IKO327650 ITZ327645:IUK327650 JDV327645:JEG327650 JNR327645:JOC327650 JXN327645:JXY327650 KHJ327645:KHU327650 KRF327645:KRQ327650 LBB327645:LBM327650 LKX327645:LLI327650 LUT327645:LVE327650 MEP327645:MFA327650 MOL327645:MOW327650 MYH327645:MYS327650 NID327645:NIO327650 NRZ327645:NSK327650 OBV327645:OCG327650 OLR327645:OMC327650 OVN327645:OVY327650 PFJ327645:PFU327650 PPF327645:PPQ327650 PZB327645:PZM327650 QIX327645:QJI327650 QST327645:QTE327650 RCP327645:RDA327650 RML327645:RMW327650 RWH327645:RWS327650 SGD327645:SGO327650 SPZ327645:SQK327650 SZV327645:TAG327650 TJR327645:TKC327650 TTN327645:TTY327650 UDJ327645:UDU327650 UNF327645:UNQ327650 UXB327645:UXM327650 VGX327645:VHI327650 VQT327645:VRE327650 WAP327645:WBA327650 WKL327645:WKW327650 WUH327645:WUS327650 HV393181:IG393186 RR393181:SC393186 ABN393181:ABY393186 ALJ393181:ALU393186 AVF393181:AVQ393186 BFB393181:BFM393186 BOX393181:BPI393186 BYT393181:BZE393186 CIP393181:CJA393186 CSL393181:CSW393186 DCH393181:DCS393186 DMD393181:DMO393186 DVZ393181:DWK393186 EFV393181:EGG393186 EPR393181:EQC393186 EZN393181:EZY393186 FJJ393181:FJU393186 FTF393181:FTQ393186 GDB393181:GDM393186 GMX393181:GNI393186 GWT393181:GXE393186 HGP393181:HHA393186 HQL393181:HQW393186 IAH393181:IAS393186 IKD393181:IKO393186 ITZ393181:IUK393186 JDV393181:JEG393186 JNR393181:JOC393186 JXN393181:JXY393186 KHJ393181:KHU393186 KRF393181:KRQ393186 LBB393181:LBM393186 LKX393181:LLI393186 LUT393181:LVE393186 MEP393181:MFA393186 MOL393181:MOW393186 MYH393181:MYS393186 NID393181:NIO393186 NRZ393181:NSK393186 OBV393181:OCG393186 OLR393181:OMC393186 OVN393181:OVY393186 PFJ393181:PFU393186 PPF393181:PPQ393186 PZB393181:PZM393186 QIX393181:QJI393186 QST393181:QTE393186 RCP393181:RDA393186 RML393181:RMW393186 RWH393181:RWS393186 SGD393181:SGO393186 SPZ393181:SQK393186 SZV393181:TAG393186 TJR393181:TKC393186 TTN393181:TTY393186 UDJ393181:UDU393186 UNF393181:UNQ393186 UXB393181:UXM393186 VGX393181:VHI393186 VQT393181:VRE393186 WAP393181:WBA393186 WKL393181:WKW393186 WUH393181:WUS393186 HV458717:IG458722 RR458717:SC458722 ABN458717:ABY458722 ALJ458717:ALU458722 AVF458717:AVQ458722 BFB458717:BFM458722 BOX458717:BPI458722 BYT458717:BZE458722 CIP458717:CJA458722 CSL458717:CSW458722 DCH458717:DCS458722 DMD458717:DMO458722 DVZ458717:DWK458722 EFV458717:EGG458722 EPR458717:EQC458722 EZN458717:EZY458722 FJJ458717:FJU458722 FTF458717:FTQ458722 GDB458717:GDM458722 GMX458717:GNI458722 GWT458717:GXE458722 HGP458717:HHA458722 HQL458717:HQW458722 IAH458717:IAS458722 IKD458717:IKO458722 ITZ458717:IUK458722 JDV458717:JEG458722 JNR458717:JOC458722 JXN458717:JXY458722 KHJ458717:KHU458722 KRF458717:KRQ458722 LBB458717:LBM458722 LKX458717:LLI458722 LUT458717:LVE458722 MEP458717:MFA458722 MOL458717:MOW458722 MYH458717:MYS458722 NID458717:NIO458722 NRZ458717:NSK458722 OBV458717:OCG458722 OLR458717:OMC458722 OVN458717:OVY458722 PFJ458717:PFU458722 PPF458717:PPQ458722 PZB458717:PZM458722 QIX458717:QJI458722 QST458717:QTE458722 RCP458717:RDA458722 RML458717:RMW458722 RWH458717:RWS458722 SGD458717:SGO458722 SPZ458717:SQK458722 SZV458717:TAG458722 TJR458717:TKC458722 TTN458717:TTY458722 UDJ458717:UDU458722 UNF458717:UNQ458722 UXB458717:UXM458722 VGX458717:VHI458722 VQT458717:VRE458722 WAP458717:WBA458722 WKL458717:WKW458722 WUH458717:WUS458722 HV524253:IG524258 RR524253:SC524258 ABN524253:ABY524258 ALJ524253:ALU524258 AVF524253:AVQ524258 BFB524253:BFM524258 BOX524253:BPI524258 BYT524253:BZE524258 CIP524253:CJA524258 CSL524253:CSW524258 DCH524253:DCS524258 DMD524253:DMO524258 DVZ524253:DWK524258 EFV524253:EGG524258 EPR524253:EQC524258 EZN524253:EZY524258 FJJ524253:FJU524258 FTF524253:FTQ524258 GDB524253:GDM524258 GMX524253:GNI524258 GWT524253:GXE524258 HGP524253:HHA524258 HQL524253:HQW524258 IAH524253:IAS524258 IKD524253:IKO524258 ITZ524253:IUK524258 JDV524253:JEG524258 JNR524253:JOC524258 JXN524253:JXY524258 KHJ524253:KHU524258 KRF524253:KRQ524258 LBB524253:LBM524258 LKX524253:LLI524258 LUT524253:LVE524258 MEP524253:MFA524258 MOL524253:MOW524258 MYH524253:MYS524258 NID524253:NIO524258 NRZ524253:NSK524258 OBV524253:OCG524258 OLR524253:OMC524258 OVN524253:OVY524258 PFJ524253:PFU524258 PPF524253:PPQ524258 PZB524253:PZM524258 QIX524253:QJI524258 QST524253:QTE524258 RCP524253:RDA524258 RML524253:RMW524258 RWH524253:RWS524258 SGD524253:SGO524258 SPZ524253:SQK524258 SZV524253:TAG524258 TJR524253:TKC524258 TTN524253:TTY524258 UDJ524253:UDU524258 UNF524253:UNQ524258 UXB524253:UXM524258 VGX524253:VHI524258 VQT524253:VRE524258 WAP524253:WBA524258 WKL524253:WKW524258 WUH524253:WUS524258 HV589789:IG589794 RR589789:SC589794 ABN589789:ABY589794 ALJ589789:ALU589794 AVF589789:AVQ589794 BFB589789:BFM589794 BOX589789:BPI589794 BYT589789:BZE589794 CIP589789:CJA589794 CSL589789:CSW589794 DCH589789:DCS589794 DMD589789:DMO589794 DVZ589789:DWK589794 EFV589789:EGG589794 EPR589789:EQC589794 EZN589789:EZY589794 FJJ589789:FJU589794 FTF589789:FTQ589794 GDB589789:GDM589794 GMX589789:GNI589794 GWT589789:GXE589794 HGP589789:HHA589794 HQL589789:HQW589794 IAH589789:IAS589794 IKD589789:IKO589794 ITZ589789:IUK589794 JDV589789:JEG589794 JNR589789:JOC589794 JXN589789:JXY589794 KHJ589789:KHU589794 KRF589789:KRQ589794 LBB589789:LBM589794 LKX589789:LLI589794 LUT589789:LVE589794 MEP589789:MFA589794 MOL589789:MOW589794 MYH589789:MYS589794 NID589789:NIO589794 NRZ589789:NSK589794 OBV589789:OCG589794 OLR589789:OMC589794 OVN589789:OVY589794 PFJ589789:PFU589794 PPF589789:PPQ589794 PZB589789:PZM589794 QIX589789:QJI589794 QST589789:QTE589794 RCP589789:RDA589794 RML589789:RMW589794 RWH589789:RWS589794 SGD589789:SGO589794 SPZ589789:SQK589794 SZV589789:TAG589794 TJR589789:TKC589794 TTN589789:TTY589794 UDJ589789:UDU589794 UNF589789:UNQ589794 UXB589789:UXM589794 VGX589789:VHI589794 VQT589789:VRE589794 WAP589789:WBA589794 WKL589789:WKW589794 WUH589789:WUS589794 HV655325:IG655330 RR655325:SC655330 ABN655325:ABY655330 ALJ655325:ALU655330 AVF655325:AVQ655330 BFB655325:BFM655330 BOX655325:BPI655330 BYT655325:BZE655330 CIP655325:CJA655330 CSL655325:CSW655330 DCH655325:DCS655330 DMD655325:DMO655330 DVZ655325:DWK655330 EFV655325:EGG655330 EPR655325:EQC655330 EZN655325:EZY655330 FJJ655325:FJU655330 FTF655325:FTQ655330 GDB655325:GDM655330 GMX655325:GNI655330 GWT655325:GXE655330 HGP655325:HHA655330 HQL655325:HQW655330 IAH655325:IAS655330 IKD655325:IKO655330 ITZ655325:IUK655330 JDV655325:JEG655330 JNR655325:JOC655330 JXN655325:JXY655330 KHJ655325:KHU655330 KRF655325:KRQ655330 LBB655325:LBM655330 LKX655325:LLI655330 LUT655325:LVE655330 MEP655325:MFA655330 MOL655325:MOW655330 MYH655325:MYS655330 NID655325:NIO655330 NRZ655325:NSK655330 OBV655325:OCG655330 OLR655325:OMC655330 OVN655325:OVY655330 PFJ655325:PFU655330 PPF655325:PPQ655330 PZB655325:PZM655330 QIX655325:QJI655330 QST655325:QTE655330 RCP655325:RDA655330 RML655325:RMW655330 RWH655325:RWS655330 SGD655325:SGO655330 SPZ655325:SQK655330 SZV655325:TAG655330 TJR655325:TKC655330 TTN655325:TTY655330 UDJ655325:UDU655330 UNF655325:UNQ655330 UXB655325:UXM655330 VGX655325:VHI655330 VQT655325:VRE655330 WAP655325:WBA655330 WKL655325:WKW655330 WUH655325:WUS655330 HV720861:IG720866 RR720861:SC720866 ABN720861:ABY720866 ALJ720861:ALU720866 AVF720861:AVQ720866 BFB720861:BFM720866 BOX720861:BPI720866 BYT720861:BZE720866 CIP720861:CJA720866 CSL720861:CSW720866 DCH720861:DCS720866 DMD720861:DMO720866 DVZ720861:DWK720866 EFV720861:EGG720866 EPR720861:EQC720866 EZN720861:EZY720866 FJJ720861:FJU720866 FTF720861:FTQ720866 GDB720861:GDM720866 GMX720861:GNI720866 GWT720861:GXE720866 HGP720861:HHA720866 HQL720861:HQW720866 IAH720861:IAS720866 IKD720861:IKO720866 ITZ720861:IUK720866 JDV720861:JEG720866 JNR720861:JOC720866 JXN720861:JXY720866 KHJ720861:KHU720866 KRF720861:KRQ720866 LBB720861:LBM720866 LKX720861:LLI720866 LUT720861:LVE720866 MEP720861:MFA720866 MOL720861:MOW720866 MYH720861:MYS720866 NID720861:NIO720866 NRZ720861:NSK720866 OBV720861:OCG720866 OLR720861:OMC720866 OVN720861:OVY720866 PFJ720861:PFU720866 PPF720861:PPQ720866 PZB720861:PZM720866 QIX720861:QJI720866 QST720861:QTE720866 RCP720861:RDA720866 RML720861:RMW720866 RWH720861:RWS720866 SGD720861:SGO720866 SPZ720861:SQK720866 SZV720861:TAG720866 TJR720861:TKC720866 TTN720861:TTY720866 UDJ720861:UDU720866 UNF720861:UNQ720866 UXB720861:UXM720866 VGX720861:VHI720866 VQT720861:VRE720866 WAP720861:WBA720866 WKL720861:WKW720866 WUH720861:WUS720866 HV786397:IG786402 RR786397:SC786402 ABN786397:ABY786402 ALJ786397:ALU786402 AVF786397:AVQ786402 BFB786397:BFM786402 BOX786397:BPI786402 BYT786397:BZE786402 CIP786397:CJA786402 CSL786397:CSW786402 DCH786397:DCS786402 DMD786397:DMO786402 DVZ786397:DWK786402 EFV786397:EGG786402 EPR786397:EQC786402 EZN786397:EZY786402 FJJ786397:FJU786402 FTF786397:FTQ786402 GDB786397:GDM786402 GMX786397:GNI786402 GWT786397:GXE786402 HGP786397:HHA786402 HQL786397:HQW786402 IAH786397:IAS786402 IKD786397:IKO786402 ITZ786397:IUK786402 JDV786397:JEG786402 JNR786397:JOC786402 JXN786397:JXY786402 KHJ786397:KHU786402 KRF786397:KRQ786402 LBB786397:LBM786402 LKX786397:LLI786402 LUT786397:LVE786402 MEP786397:MFA786402 MOL786397:MOW786402 MYH786397:MYS786402 NID786397:NIO786402 NRZ786397:NSK786402 OBV786397:OCG786402 OLR786397:OMC786402 OVN786397:OVY786402 PFJ786397:PFU786402 PPF786397:PPQ786402 PZB786397:PZM786402 QIX786397:QJI786402 QST786397:QTE786402 RCP786397:RDA786402 RML786397:RMW786402 RWH786397:RWS786402 SGD786397:SGO786402 SPZ786397:SQK786402 SZV786397:TAG786402 TJR786397:TKC786402 TTN786397:TTY786402 UDJ786397:UDU786402 UNF786397:UNQ786402 UXB786397:UXM786402 VGX786397:VHI786402 VQT786397:VRE786402 WAP786397:WBA786402 WKL786397:WKW786402 WUH786397:WUS786402 HV851933:IG851938 RR851933:SC851938 ABN851933:ABY851938 ALJ851933:ALU851938 AVF851933:AVQ851938 BFB851933:BFM851938 BOX851933:BPI851938 BYT851933:BZE851938 CIP851933:CJA851938 CSL851933:CSW851938 DCH851933:DCS851938 DMD851933:DMO851938 DVZ851933:DWK851938 EFV851933:EGG851938 EPR851933:EQC851938 EZN851933:EZY851938 FJJ851933:FJU851938 FTF851933:FTQ851938 GDB851933:GDM851938 GMX851933:GNI851938 GWT851933:GXE851938 HGP851933:HHA851938 HQL851933:HQW851938 IAH851933:IAS851938 IKD851933:IKO851938 ITZ851933:IUK851938 JDV851933:JEG851938 JNR851933:JOC851938 JXN851933:JXY851938 KHJ851933:KHU851938 KRF851933:KRQ851938 LBB851933:LBM851938 LKX851933:LLI851938 LUT851933:LVE851938 MEP851933:MFA851938 MOL851933:MOW851938 MYH851933:MYS851938 NID851933:NIO851938 NRZ851933:NSK851938 OBV851933:OCG851938 OLR851933:OMC851938 OVN851933:OVY851938 PFJ851933:PFU851938 PPF851933:PPQ851938 PZB851933:PZM851938 QIX851933:QJI851938 QST851933:QTE851938 RCP851933:RDA851938 RML851933:RMW851938 RWH851933:RWS851938 SGD851933:SGO851938 SPZ851933:SQK851938 SZV851933:TAG851938 TJR851933:TKC851938 TTN851933:TTY851938 UDJ851933:UDU851938 UNF851933:UNQ851938 UXB851933:UXM851938 VGX851933:VHI851938 VQT851933:VRE851938 WAP851933:WBA851938 WKL851933:WKW851938 WUH851933:WUS851938 HV917469:IG917474 RR917469:SC917474 ABN917469:ABY917474 ALJ917469:ALU917474 AVF917469:AVQ917474 BFB917469:BFM917474 BOX917469:BPI917474 BYT917469:BZE917474 CIP917469:CJA917474 CSL917469:CSW917474 DCH917469:DCS917474 DMD917469:DMO917474 DVZ917469:DWK917474 EFV917469:EGG917474 EPR917469:EQC917474 EZN917469:EZY917474 FJJ917469:FJU917474 FTF917469:FTQ917474 GDB917469:GDM917474 GMX917469:GNI917474 GWT917469:GXE917474 HGP917469:HHA917474 HQL917469:HQW917474 IAH917469:IAS917474 IKD917469:IKO917474 ITZ917469:IUK917474 JDV917469:JEG917474 JNR917469:JOC917474 JXN917469:JXY917474 KHJ917469:KHU917474 KRF917469:KRQ917474 LBB917469:LBM917474 LKX917469:LLI917474 LUT917469:LVE917474 MEP917469:MFA917474 MOL917469:MOW917474 MYH917469:MYS917474 NID917469:NIO917474 NRZ917469:NSK917474 OBV917469:OCG917474 OLR917469:OMC917474 OVN917469:OVY917474 PFJ917469:PFU917474 PPF917469:PPQ917474 PZB917469:PZM917474 QIX917469:QJI917474 QST917469:QTE917474 RCP917469:RDA917474 RML917469:RMW917474 RWH917469:RWS917474 SGD917469:SGO917474 SPZ917469:SQK917474 SZV917469:TAG917474 TJR917469:TKC917474 TTN917469:TTY917474 UDJ917469:UDU917474 UNF917469:UNQ917474 UXB917469:UXM917474 VGX917469:VHI917474 VQT917469:VRE917474 WAP917469:WBA917474 WKL917469:WKW917474 WUH917469:WUS917474 HV983005:IG983010 RR983005:SC983010 ABN983005:ABY983010 ALJ983005:ALU983010 AVF983005:AVQ983010 BFB983005:BFM983010 BOX983005:BPI983010 BYT983005:BZE983010 CIP983005:CJA983010 CSL983005:CSW983010 DCH983005:DCS983010 DMD983005:DMO983010 DVZ983005:DWK983010 EFV983005:EGG983010 EPR983005:EQC983010 EZN983005:EZY983010 FJJ983005:FJU983010 FTF983005:FTQ983010 GDB983005:GDM983010 GMX983005:GNI983010 GWT983005:GXE983010 HGP983005:HHA983010 HQL983005:HQW983010 IAH983005:IAS983010 IKD983005:IKO983010 ITZ983005:IUK983010 JDV983005:JEG983010 JNR983005:JOC983010 JXN983005:JXY983010 KHJ983005:KHU983010 KRF983005:KRQ983010 LBB983005:LBM983010 LKX983005:LLI983010 LUT983005:LVE983010 MEP983005:MFA983010 MOL983005:MOW983010 MYH983005:MYS983010 NID983005:NIO983010 NRZ983005:NSK983010 OBV983005:OCG983010 OLR983005:OMC983010 OVN983005:OVY983010 PFJ983005:PFU983010 PPF983005:PPQ983010 PZB983005:PZM983010 QIX983005:QJI983010 QST983005:QTE983010 RCP983005:RDA983010 RML983005:RMW983010 RWH983005:RWS983010 SGD983005:SGO983010 SPZ983005:SQK983010 SZV983005:TAG983010 TJR983005:TKC983010 TTN983005:TTY983010 UDJ983005:UDU983010 UNF983005:UNQ983010 UXB983005:UXM983010 VGX983005:VHI983010 VQT983005:VRE983010 WAP983005:WBA983010 WKL983005:WKW983010 W65481:AK65482 W131017:AK131018 W196553:AK196554 W262089:AK262090 W327625:AK327626 W393161:AK393162 W458697:AK458698 W524233:AK524234 W589769:AK589770 W655305:AK655306 W720841:AK720842 W786377:AK786378 W851913:AK851914 W917449:AK917450 W982985:AK982986 W65476:AK65479 W131012:AK131015 W196548:AK196551 W262084:AK262087 W327620:AK327623 W393156:AK393159 W458692:AK458695 W524228:AK524231 W589764:AK589767 W655300:AK655303 W720836:AK720839 W786372:AK786375 W851908:AK851911 W917444:AK917447 W982980:AK982983 V65549 V131085 V196621 V262157 V327693 V393229 V458765 V524301 V589837 V655373 V720909 V786445 V851981 V917517 V983053 AK88 W65530:AK65531 W131066:AK131067 W196602:AK196603 W262138:AK262139 W327674:AK327675 W393210:AK393211 W458746:AK458747 W524282:AK524283 W589818:AK589819 W655354:AK655355 W720890:AK720891 W786426:AK786427 W851962:AK851963 W917498:AK917499 W983034:AK983035 W65564:AK65569 W131100:AK131105 W196636:AK196641 W262172:AK262177 W327708:AK327713 W393244:AK393249 W458780:AK458785 W524316:AK524321 W589852:AK589857 W655388:AK655393 W720924:AK720929 W786460:AK786465 W851996:AK852001 W917532:AK917537 W983068:AK983073 W65581:AK65581 W131117:AK131117 W196653:AK196653 W262189:AK262189 W327725:AK327725 W393261:AK393261 W458797:AK458797 W524333:AK524333 W589869:AK589869 W655405:AK655405 W720941:AK720941 W786477:AK786477 W852013:AK852013 W917549:AK917549 W983085:AK983085 W65447:AK65452 W130983:AK130988 W196519:AK196524 W262055:AK262060 W327591:AK327596 W393127:AK393132 W458663:AK458668 W524199:AK524204 W589735:AK589740 W655271:AK655276 W720807:AK720812 W786343:AK786348 W851879:AK851884 W917415:AK917420 W982951:AK982956 W65501:AK65506 W131037:AK131042 W196573:AK196578 W262109:AK262114 W327645:AK327650 W393181:AK393186 W458717:AK458722 W524253:AK524258 W589789:AK589794 W655325:AK655330 W720861:AK720866 W786397:AK786402 W851933:AK851938 W917469:AK917474 W983005:AK983010 N58 H18 N61 H61 WUU18:WVF18 W61:AK61 WKY18:WLJ18 WUU61:WVF61 WBC18:WBN18 WKY61:WLJ61 VRG18:VRR18 WBC61:WBN61 VHK18:VHV18 VRG61:VRR61 UXO18:UXZ18 VHK61:VHV61 UNS18:UOD18 UXO61:UXZ61 UDW18:UEH18 UNS61:UOD61 TUA18:TUL18 UDW61:UEH61 TKE18:TKP18 TUA61:TUL61 TAI18:TAT18 TKE61:TKP61 SQM18:SQX18 TAI61:TAT61 SGQ18:SHB18 SQM61:SQX61 RWU18:RXF18 SGQ61:SHB61 RMY18:RNJ18 RWU61:RXF61 RDC18:RDN18 RMY61:RNJ61 QTG18:QTR18 RDC61:RDN61 QJK18:QJV18 QTG61:QTR61 PZO18:PZZ18 QJK61:QJV61 PPS18:PQD18 PZO61:PZZ61 PFW18:PGH18 PPS61:PQD61 OWA18:OWL18 PFW61:PGH61 OME18:OMP18 OWA61:OWL61 OCI18:OCT18 OME61:OMP61 NSM18:NSX18 OCI61:OCT61 NIQ18:NJB18 NSM61:NSX61 MYU18:MZF18 NIQ61:NJB61 MOY18:MPJ18 MYU61:MZF61 MFC18:MFN18 MOY61:MPJ61 LVG18:LVR18 MFC61:MFN61 LLK18:LLV18 LVG61:LVR61 LBO18:LBZ18 LLK61:LLV61 KRS18:KSD18 LBO61:LBZ61 KHW18:KIH18 KRS61:KSD61 JYA18:JYL18 KHW61:KIH61 JOE18:JOP18 JYA61:JYL61 JEI18:JET18 JOE61:JOP61 IUM18:IUX18 JEI61:JET61 IKQ18:ILB18 IUM61:IUX61 IAU18:IBF18 IKQ61:ILB61 HQY18:HRJ18 IAU61:IBF61 HHC18:HHN18 HQY61:HRJ61 GXG18:GXR18 HHC61:HHN61 GNK18:GNV18 GXG61:GXR61 GDO18:GDZ18 GNK61:GNV61 FTS18:FUD18 GDO61:GDZ61 FJW18:FKH18 FTS61:FUD61 FAA18:FAL18 FJW61:FKH61 EQE18:EQP18 FAA61:FAL61 EGI18:EGT18 EQE61:EQP61 DWM18:DWX18 EGI61:EGT61 DMQ18:DNB18 DWM61:DWX61 DCU18:DDF18 DMQ61:DNB61 CSY18:CTJ18 DCU61:DDF61 CJC18:CJN18 CSY61:CTJ61 BZG18:BZR18 CJC61:CJN61 BPK18:BPV18 BZG61:BZR61 BFO18:BFZ18 BPK61:BPV61 AVS18:AWD18 BFO61:BFZ61 ALW18:AMH18 AVS61:AWD61 ACA18:ACL18 ALW61:AMH61 SE18:SP18 ACA61:ACL61 II18:IT18 SE61:SP61 II61:IT61 WVH61:WVS61 WLL61:WLW61 WBP61:WCA61 VRT61:VSE61 VHX61:VII61 UYB61:UYM61 UOF61:UOQ61 UEJ61:UEU61 TUN61:TUY61 TKR61:TLC61 TAV61:TBG61 SQZ61:SRK61 SHD61:SHO61 RXH61:RXS61 RNL61:RNW61 RDP61:REA61 QTT61:QUE61 QJX61:QKI61 QAB61:QAM61 PQF61:PQQ61 PGJ61:PGU61 OWN61:OWY61 OMR61:ONC61 OCV61:ODG61 NSZ61:NTK61 NJD61:NJO61 MZH61:MZS61 MPL61:MPW61 MFP61:MGA61 LVT61:LWE61 LLX61:LMI61 LCB61:LCM61 KSF61:KSQ61 KIJ61:KIU61 JYN61:JYY61 JOR61:JPC61 JEV61:JFG61 IUZ61:IVK61 ILD61:ILO61 IBH61:IBS61 HRL61:HRW61 HHP61:HIA61 GXT61:GYE61 GNX61:GOI61 GEB61:GEM61 FUF61:FUQ61 FKJ61:FKU61 FAN61:FAY61 EQR61:ERC61 EGV61:EHG61 DWZ61:DXK61 DND61:DNO61 DDH61:DDS61 CTL61:CTW61 CJP61:CKA61 BZT61:CAE61 BPX61:BQI61 BGB61:BGM61 AWF61:AWQ61 AMJ61:AMU61 ACN61:ACY61 SR61:TC61 WTU18:WUF18 IV61:JG61 WJY18:WKJ18 WTU61:WUF61 WAC18:WAN18 WJY61:WKJ61 VQG18:VQR18 WAC61:WAN61 VGK18:VGV18 VQG61:VQR61 UWO18:UWZ18 VGK61:VGV61 UMS18:UND18 UWO61:UWZ61 UCW18:UDH18 UMS61:UND61 TTA18:TTL18 UCW61:UDH61 TJE18:TJP18 TTA61:TTL61 SZI18:SZT18 TJE61:TJP61 SPM18:SPX18 SZI61:SZT61 SFQ18:SGB18 SPM61:SPX61 RVU18:RWF18 SFQ61:SGB61 RLY18:RMJ18 RVU61:RWF61 RCC18:RCN18 RLY61:RMJ61 QSG18:QSR18 RCC61:RCN61 QIK18:QIV18 QSG61:QSR61 PYO18:PYZ18 QIK61:QIV61 POS18:PPD18 PYO61:PYZ61 PEW18:PFH18 POS61:PPD61 OVA18:OVL18 PEW61:PFH61 OLE18:OLP18 OVA61:OVL61 OBI18:OBT18 OLE61:OLP61 NRM18:NRX18 OBI61:OBT61 NHQ18:NIB18 NRM61:NRX61 MXU18:MYF18 NHQ61:NIB61 MNY18:MOJ18 MXU61:MYF61 MEC18:MEN18 MNY61:MOJ61 LUG18:LUR18 MEC61:MEN61 LKK18:LKV18 LUG61:LUR61 LAO18:LAZ18 LKK61:LKV61 KQS18:KRD18 LAO61:LAZ61 KGW18:KHH18 KQS61:KRD61 JXA18:JXL18 KGW61:KHH61 JNE18:JNP18 JXA61:JXL61 JDI18:JDT18 JNE61:JNP61 ITM18:ITX18 JDI61:JDT61 IJQ18:IKB18 ITM61:ITX61 HZU18:IAF18 IJQ61:IKB61 HPY18:HQJ18 HZU61:IAF61 HGC18:HGN18 HPY61:HQJ61 GWG18:GWR18 HGC61:HGN61 GMK18:GMV18 GWG61:GWR61 GCO18:GCZ18 GMK61:GMV61 FSS18:FTD18 GCO61:GCZ61 FIW18:FJH18 FSS61:FTD61 EZA18:EZL18 FIW61:FJH61 EPE18:EPP18 EZA61:EZL61 EFI18:EFT18 EPE61:EPP61 DVM18:DVX18 EFI61:EFT61 DLQ18:DMB18 DVM61:DVX61 DBU18:DCF18 DLQ61:DMB61 CRY18:CSJ18 DBU61:DCF61 CIC18:CIN18 CRY61:CSJ61 BYG18:BYR18 CIC61:CIN61 BOK18:BOV18 BYG61:BYR61 BEO18:BEZ18 BOK61:BOV61 AUS18:AVD18 BEO61:BEZ61 AKW18:ALH18 AUS61:AVD61 ABA18:ABL18 AKW61:ALH61 RE18:RP18 ABA61:ABL61 HI18:HT18 RE61:RP61 HI61:HT61 WUH61:WUS61 WKL61:WKW61 WAP61:WBA61 VQT61:VRE61 VGX61:VHI61 UXB61:UXM61 UNF61:UNQ61 UDJ61:UDU61 TTN61:TTY61 TJR61:TKC61 SZV61:TAG61 SPZ61:SQK61 SGD61:SGO61 RWH61:RWS61 RML61:RMW61 RCP61:RDA61 QST61:QTE61 QIX61:QJI61 PZB61:PZM61 PPF61:PPQ61 PFJ61:PFU61 OVN61:OVY61 OLR61:OMC61 OBV61:OCG61 NRZ61:NSK61 NID61:NIO61 MYH61:MYS61 MOL61:MOW61 MEP61:MFA61 LUT61:LVE61 LKX61:LLI61 LBB61:LBM61 KRF61:KRQ61 KHJ61:KHU61 JXN61:JXY61 JNR61:JOC61 JDV61:JEG61 ITZ61:IUK61 IKD61:IKO61 IAH61:IAS61 HQL61:HQW61 HGP61:HHA61 GWT61:GXE61 GMX61:GNI61 GDB61:GDM61 FTF61:FTQ61 FJJ61:FJU61 EZN61:EZY61 EPR61:EQC61 EFV61:EGG61 DVZ61:DWK61 DMD61:DMO61 DCH61:DCS61 CSL61:CSW61 CIP61:CJA61 BYT61:BZE61 BOX61:BPI61 BFB61:BFM61 AVF61:AVQ61 ALJ61:ALU61 ABN61:ABY61 RR61:SC61 HV61:IG61 N18:S18 O34:U37 N81 H81 W18:AH19 AJ108:AK108 AJ22:AK22 AJ42:AK59 W69:AI69 AJ65:AK65 AK85 N73 N116 H126:U126 H122:U122 H69:U69 H65495:T65496 U65485:U65486 H131031:T131032 U131021:U131022 H196567:T196568 U196557:U196558 H262103:T262104 U262093:U262094 H327639:T327640 U327629:U327630 H393175:T393176 U393165:U393166 H458711:T458712 U458701:U458702 H524247:T524248 U524237:U524238 H589783:T589784 U589773:U589774 H655319:T655320 U655309:U655310 H720855:T720856 U720845:U720846 H786391:T786392 U786381:U786382 H851927:T851928 U851917:U851918 H917463:T917464 U917453:U917454 H982999:T983000 U982989:U982990 H65578:T65583 U65568:U65573 H131114:T131119 U131104:U131109 H196650:T196655 U196640:U196645 H262186:T262191 U262176:U262181 H327722:T327727 U327712:U327717 H393258:T393263 U393248:U393253 H458794:T458799 U458784:U458789 H524330:T524335 U524320:U524325 H589866:T589871 U589856:U589861 H655402:T655407 U655392:U655397 H720938:T720943 U720928:U720933 H786474:T786479 U786464:U786469 H852010:T852015 U852000:U852005 H917546:T917551 U917536:U917541 H983082:T983087 U983072:U983077 H65587:T65592 U65577:U65582 H131123:T131128 U131113:U131118 H196659:T196664 U196649:U196654 H262195:T262200 U262185:U262190 H327731:T327736 U327721:U327726 H393267:T393272 U393257:U393262 H458803:T458808 U458793:U458798 H524339:T524344 U524329:U524334 H589875:T589880 U589865:U589870 H655411:T655416 U655401:U655406 H720947:T720952 U720937:U720942 H786483:T786488 U786473:U786478 H852019:T852024 U852009:U852014 H917555:T917560 U917545:U917550 H983091:T983096 U983081:U983086 H65544:T65544 U65534 H131080:T131080 U131070 H196616:T196616 U196606 H262152:T262152 U262142 H327688:T327688 U327678 H393224:T393224 U393214 H458760:T458760 U458750 H524296:T524296 U524286 H589832:T589832 U589822 H655368:T655368 U655358 H720904:T720904 U720894 H786440:T786440 U786430 H851976:T851976 U851966 H917512:T917512 U917502 H983048:T983048 U983038 H65595:T65595 U65585 H131131:T131131 U131121 H196667:T196667 U196657 H262203:T262203 U262193 H327739:T327739 U327729 H393275:T393275 U393265 H458811:T458811 U458801 H524347:T524347 U524337 H589883:T589883 U589873 H655419:T655419 U655409 H720955:T720955 U720945 H786491:T786491 U786481 H852027:T852027 U852017 H917563:T917563 U917553 H983099:T983099 U983089 H65461:T65466 U65451:U65456 H130997:T131002 U130987:U130992 H196533:T196538 U196523:U196528 H262069:T262074 U262059:U262064 H327605:T327610 U327595:U327600 H393141:T393146 U393131:U393136 H458677:T458682 U458667:U458672 H524213:T524218 U524203:U524208 H589749:T589754 U589739:U589744 H655285:T655290 U655275:U655280 H720821:T720826 U720811:U720816 H786357:T786362 U786347:U786352 H851893:T851898 U851883:U851888 H917429:T917434 U917419:U917424 H982965:T982970 U982955:U982960 H65477:T65482 U65467:U65472 H131013:T131018 U131003:U131008 H196549:T196554 U196539:U196544 H262085:T262090 U262075:U262080 H327621:T327626 U327611:U327616 H393157:T393162 U393147:U393152 H458693:T458698 U458683:U458688 H524229:T524234 U524219:U524224 H589765:T589770 U589755:U589760 H655301:T655306 U655291:U655296 H720837:T720842 U720827:U720832 H786373:T786378 U786363:U786368 H851909:T851914 U851899:U851904 H917445:T917450 U917435:U917440 H982981:T982986 U982971:U982976 AJ106:AK106 H36:N37 H31:S32 H34:N34 T28:U32 H24:U27 H28:S29 WWH19:WWS55 JV19:KG55 TR19:UC55 ADN19:ADY55 ANJ19:ANU55 AXF19:AXQ55 BHB19:BHM55 BQX19:BRI55 CAT19:CBE55 CKP19:CLA55 CUL19:CUW55 DEH19:DES55 DOD19:DOO55 DXZ19:DYK55 EHV19:EIG55 ERR19:ESC55 FBN19:FBY55 FLJ19:FLU55 FVF19:FVQ55 GFB19:GFM55 GOX19:GPI55 GYT19:GZE55 HIP19:HJA55 HSL19:HSW55 ICH19:ICS55 IMD19:IMO55 IVZ19:IWK55 JFV19:JGG55 JPR19:JQC55 JZN19:JZY55 KJJ19:KJU55 KTF19:KTQ55 LDB19:LDM55 LMX19:LNI55 LWT19:LXE55 MGP19:MHA55 MQL19:MQW55 NAH19:NAS55 NKD19:NKO55 NTZ19:NUK55 ODV19:OEG55 ONR19:OOC55 OXN19:OXY55 PHJ19:PHU55 PRF19:PRQ55 QBB19:QBM55 QKX19:QLI55 QUT19:QVE55 REP19:RFA55 ROL19:ROW55 RYH19:RYS55 SID19:SIO55 SRZ19:SSK55 TBV19:TCG55 TLR19:TMC55 TVN19:TVY55 UFJ19:UFU55 UPF19:UPQ55 UZB19:UZM55 VIX19:VJI55 VST19:VTE55 WCP19:WDA55 WML19:WMW55 RR18:SC59 ABN18:ABY59 ALJ18:ALU59 AVF18:AVQ59 BFB18:BFM59 BOX18:BPI59 BYT18:BZE59 CIP18:CJA59 CSL18:CSW59 DCH18:DCS59 DMD18:DMO59 DVZ18:DWK59 EFV18:EGG59 EPR18:EQC59 EZN18:EZY59 FJJ18:FJU59 FTF18:FTQ59 GDB18:GDM59 GMX18:GNI59 GWT18:GXE59 HGP18:HHA59 HQL18:HQW59 IAH18:IAS59 IKD18:IKO59 ITZ18:IUK59 JDV18:JEG59 JNR18:JOC59 JXN18:JXY59 KHJ18:KHU59 KRF18:KRQ59 LBB18:LBM59 LKX18:LLI59 LUT18:LVE59 MEP18:MFA59 MOL18:MOW59 MYH18:MYS59 NID18:NIO59 NRZ18:NSK59 OBV18:OCG59 OLR18:OMC59 OVN18:OVY59 PFJ18:PFU59 PPF18:PPQ59 PZB18:PZM59 QIX18:QJI59 QST18:QTE59 RCP18:RDA59 RML18:RMW59 RWH18:RWS59 SGD18:SGO59 SPZ18:SQK59 SZV18:TAG59 TJR18:TKC59 TTN18:TTY59 UDJ18:UDU59 UNF18:UNQ59 UXB18:UXM59 VGX18:VHI59 VQT18:VRE59 WAP18:WBA59 WKL18:WKW59 WUH18:WUS59 IV18:JG59 SR18:TC59 ACN18:ACY59 AMJ18:AMU59 AWF18:AWQ59 BGB18:BGM59 BPX18:BQI59 BZT18:CAE59 CJP18:CKA59 CTL18:CTW59 DDH18:DDS59 DND18:DNO59 DWZ18:DXK59 EGV18:EHG59 EQR18:ERC59 FAN18:FAY59 FKJ18:FKU59 FUF18:FUQ59 GEB18:GEM59 GNX18:GOI59 GXT18:GYE59 HHP18:HIA59 HRL18:HRW59 IBH18:IBS59 ILD18:ILO59 IUZ18:IVK59 JEV18:JFG59 JOR18:JPC59 JYN18:JYY59 KIJ18:KIU59 KSF18:KSQ59 LCB18:LCM59 LLX18:LMI59 LVT18:LWE59 MFP18:MGA59 MPL18:MPW59 MZH18:MZS59 NJD18:NJO59 NSZ18:NTK59 OCV18:ODG59 OMR18:ONC59 OWN18:OWY59 PGJ18:PGU59 PQF18:PQQ59 QAB18:QAM59 QJX18:QKI59 QTT18:QUE59 RDP18:REA59 RNL18:RNW59 RXH18:RXS59 SHD18:SHO59 SQZ18:SRK59 TAV18:TBG59 TKR18:TLC59 TUN18:TUY59 UEJ18:UEU59 UOF18:UOQ59 UYB18:UYM59 VHX18:VII59 VRT18:VSE59 WBP18:WCA59 WLL18:WLW59 WVH18:WVS59 HV18:IG59 W22:AI59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2:AE55"/>
  <sheetViews>
    <sheetView view="pageBreakPreview" zoomScale="80" zoomScaleNormal="85" zoomScaleSheetLayoutView="80" workbookViewId="0">
      <selection activeCell="A31" sqref="A31"/>
    </sheetView>
  </sheetViews>
  <sheetFormatPr defaultColWidth="9.125" defaultRowHeight="15"/>
  <cols>
    <col min="1" max="1" width="33.375" style="1" customWidth="1"/>
    <col min="2" max="2" width="14" style="1" customWidth="1"/>
    <col min="3" max="3" width="15.75" style="1" customWidth="1"/>
    <col min="4" max="4" width="14.875" style="1" customWidth="1"/>
    <col min="5" max="5" width="14.125" style="1" customWidth="1"/>
    <col min="6" max="6" width="15.125" style="1" customWidth="1"/>
    <col min="7" max="7" width="16.125" style="1" customWidth="1"/>
    <col min="8" max="8" width="20.125" style="1" customWidth="1"/>
    <col min="9" max="9" width="16.25" style="1" customWidth="1"/>
    <col min="10" max="10" width="27.75" style="1" customWidth="1"/>
    <col min="11" max="11" width="19.375" style="1" customWidth="1"/>
    <col min="12" max="12" width="15.75" style="1" customWidth="1"/>
    <col min="13" max="14" width="9.125" style="1"/>
    <col min="15" max="15" width="44.125" style="1" customWidth="1"/>
    <col min="16" max="16384" width="9.125" style="1"/>
  </cols>
  <sheetData>
    <row r="2" spans="1:31" ht="18.75">
      <c r="A2" s="617" t="s">
        <v>368</v>
      </c>
      <c r="B2" s="617"/>
      <c r="C2" s="617"/>
      <c r="D2" s="617"/>
      <c r="E2" s="617"/>
      <c r="F2" s="617"/>
      <c r="G2" s="617"/>
      <c r="H2" s="617"/>
      <c r="I2" s="617"/>
      <c r="J2" s="617"/>
      <c r="K2" s="617"/>
      <c r="L2" s="617"/>
    </row>
    <row r="3" spans="1:31" ht="11.25" customHeight="1"/>
    <row r="4" spans="1:31" s="2" customFormat="1" ht="29.25" customHeight="1">
      <c r="A4" s="618"/>
      <c r="B4" s="618" t="s">
        <v>366</v>
      </c>
      <c r="C4" s="618" t="s">
        <v>367</v>
      </c>
      <c r="D4" s="618" t="s">
        <v>344</v>
      </c>
      <c r="E4" s="620" t="s">
        <v>58</v>
      </c>
      <c r="F4" s="621"/>
      <c r="G4" s="621"/>
      <c r="H4" s="621"/>
      <c r="I4" s="621"/>
      <c r="J4" s="621"/>
      <c r="K4" s="621"/>
      <c r="L4" s="622"/>
    </row>
    <row r="5" spans="1:31" ht="168.75" customHeight="1">
      <c r="A5" s="619"/>
      <c r="B5" s="619"/>
      <c r="C5" s="619"/>
      <c r="D5" s="619"/>
      <c r="E5" s="404" t="s">
        <v>8</v>
      </c>
      <c r="F5" s="404" t="s">
        <v>9</v>
      </c>
      <c r="G5" s="404" t="s">
        <v>10</v>
      </c>
      <c r="H5" s="404" t="s">
        <v>11</v>
      </c>
      <c r="I5" s="404" t="s">
        <v>12</v>
      </c>
      <c r="J5" s="404" t="s">
        <v>14</v>
      </c>
      <c r="K5" s="404" t="s">
        <v>13</v>
      </c>
      <c r="L5" s="405" t="s">
        <v>5</v>
      </c>
    </row>
    <row r="6" spans="1:31">
      <c r="A6" s="404">
        <v>1</v>
      </c>
      <c r="B6" s="404"/>
      <c r="C6" s="404"/>
      <c r="D6" s="404">
        <f>A6+1</f>
        <v>2</v>
      </c>
      <c r="E6" s="404">
        <f t="shared" ref="E6:L6" si="0">D6+1</f>
        <v>3</v>
      </c>
      <c r="F6" s="404">
        <f t="shared" si="0"/>
        <v>4</v>
      </c>
      <c r="G6" s="404">
        <f t="shared" si="0"/>
        <v>5</v>
      </c>
      <c r="H6" s="404">
        <f t="shared" si="0"/>
        <v>6</v>
      </c>
      <c r="I6" s="404">
        <f t="shared" si="0"/>
        <v>7</v>
      </c>
      <c r="J6" s="404">
        <f t="shared" si="0"/>
        <v>8</v>
      </c>
      <c r="K6" s="404">
        <f t="shared" si="0"/>
        <v>9</v>
      </c>
      <c r="L6" s="404">
        <f t="shared" si="0"/>
        <v>10</v>
      </c>
    </row>
    <row r="7" spans="1:31" s="2" customFormat="1" ht="24.75" customHeight="1">
      <c r="A7" s="406"/>
      <c r="B7" s="407"/>
      <c r="C7" s="407"/>
      <c r="D7" s="612" t="s">
        <v>352</v>
      </c>
      <c r="E7" s="613"/>
      <c r="F7" s="613"/>
      <c r="G7" s="613"/>
      <c r="H7" s="613"/>
      <c r="I7" s="613"/>
      <c r="J7" s="613"/>
      <c r="K7" s="613"/>
      <c r="L7" s="613"/>
    </row>
    <row r="8" spans="1:31" s="424" customFormat="1" ht="14.25">
      <c r="A8" s="405" t="s">
        <v>15</v>
      </c>
      <c r="B8" s="408">
        <f>B9+B10+B11+B12</f>
        <v>40803</v>
      </c>
      <c r="C8" s="408">
        <f>C9+C10+C11+C12</f>
        <v>41131</v>
      </c>
      <c r="D8" s="408">
        <f>D9+D10+D11+D12</f>
        <v>328</v>
      </c>
      <c r="E8" s="409"/>
      <c r="F8" s="409"/>
      <c r="G8" s="409"/>
      <c r="H8" s="409"/>
      <c r="I8" s="409"/>
      <c r="J8" s="409"/>
      <c r="K8" s="409"/>
      <c r="L8" s="410"/>
    </row>
    <row r="9" spans="1:31">
      <c r="A9" s="21" t="s">
        <v>0</v>
      </c>
      <c r="B9" s="411">
        <v>40147</v>
      </c>
      <c r="C9" s="411">
        <v>40708</v>
      </c>
      <c r="D9" s="411">
        <f>C9-B9</f>
        <v>561</v>
      </c>
      <c r="E9" s="260">
        <v>168.36</v>
      </c>
      <c r="F9" s="260">
        <v>31.28</v>
      </c>
      <c r="G9" s="260">
        <v>56.64</v>
      </c>
      <c r="H9" s="260">
        <v>25.58</v>
      </c>
      <c r="I9" s="260">
        <v>22.8</v>
      </c>
      <c r="J9" s="260">
        <v>126.34</v>
      </c>
      <c r="K9" s="260">
        <v>42.32</v>
      </c>
      <c r="L9" s="412" t="s">
        <v>6</v>
      </c>
      <c r="M9" s="6"/>
      <c r="N9" s="6"/>
      <c r="O9" s="6"/>
      <c r="P9" s="6"/>
      <c r="Q9" s="6"/>
      <c r="R9" s="6"/>
      <c r="S9" s="6"/>
      <c r="T9" s="6"/>
      <c r="U9" s="6"/>
      <c r="V9" s="6"/>
      <c r="W9" s="6"/>
      <c r="X9" s="6"/>
      <c r="Y9" s="6"/>
      <c r="Z9" s="6"/>
      <c r="AA9" s="6"/>
      <c r="AB9" s="6"/>
      <c r="AC9" s="6"/>
      <c r="AD9" s="6"/>
      <c r="AE9" s="6"/>
    </row>
    <row r="10" spans="1:31">
      <c r="A10" s="21" t="s">
        <v>1</v>
      </c>
      <c r="B10" s="411">
        <f>'[148]Точки поставки'!B8</f>
        <v>0</v>
      </c>
      <c r="C10" s="411"/>
      <c r="D10" s="411">
        <f t="shared" ref="D10:D17" si="1">C10-B10</f>
        <v>0</v>
      </c>
      <c r="E10" s="260">
        <v>239.9</v>
      </c>
      <c r="F10" s="260">
        <v>45.69</v>
      </c>
      <c r="G10" s="260">
        <v>74.41</v>
      </c>
      <c r="H10" s="260">
        <v>25.58</v>
      </c>
      <c r="I10" s="260">
        <v>91.29</v>
      </c>
      <c r="J10" s="260">
        <v>95.23</v>
      </c>
      <c r="K10" s="260">
        <v>70.33</v>
      </c>
      <c r="L10" s="412" t="s">
        <v>6</v>
      </c>
      <c r="M10" s="6"/>
      <c r="N10" s="6"/>
      <c r="O10" s="6"/>
      <c r="P10" s="6"/>
      <c r="Q10" s="6"/>
      <c r="R10" s="6"/>
      <c r="S10" s="6"/>
      <c r="T10" s="6"/>
      <c r="U10" s="6"/>
      <c r="V10" s="6"/>
      <c r="W10" s="6"/>
      <c r="X10" s="6"/>
      <c r="Y10" s="6"/>
      <c r="Z10" s="6"/>
      <c r="AA10" s="6"/>
      <c r="AB10" s="6"/>
      <c r="AC10" s="6"/>
      <c r="AD10" s="6"/>
      <c r="AE10" s="6"/>
    </row>
    <row r="11" spans="1:31">
      <c r="A11" s="21" t="s">
        <v>2</v>
      </c>
      <c r="B11" s="411">
        <v>596</v>
      </c>
      <c r="C11" s="411">
        <v>362</v>
      </c>
      <c r="D11" s="411">
        <f t="shared" si="1"/>
        <v>-234</v>
      </c>
      <c r="E11" s="260">
        <v>5990.73</v>
      </c>
      <c r="F11" s="260">
        <v>597.01</v>
      </c>
      <c r="G11" s="260">
        <v>488.73</v>
      </c>
      <c r="H11" s="260">
        <v>0</v>
      </c>
      <c r="I11" s="260">
        <v>0</v>
      </c>
      <c r="J11" s="260">
        <v>0</v>
      </c>
      <c r="K11" s="260">
        <v>1244.01</v>
      </c>
      <c r="L11" s="412" t="s">
        <v>6</v>
      </c>
      <c r="M11" s="6"/>
      <c r="N11" s="6"/>
      <c r="O11" s="6"/>
      <c r="P11" s="6"/>
      <c r="Q11" s="6"/>
      <c r="R11" s="6"/>
      <c r="S11" s="6"/>
      <c r="T11" s="6"/>
      <c r="U11" s="6"/>
      <c r="V11" s="6"/>
      <c r="W11" s="6"/>
      <c r="X11" s="6"/>
      <c r="Y11" s="6"/>
      <c r="Z11" s="6"/>
      <c r="AA11" s="6"/>
      <c r="AB11" s="6"/>
      <c r="AC11" s="6"/>
      <c r="AD11" s="6"/>
      <c r="AE11" s="6"/>
    </row>
    <row r="12" spans="1:31" ht="30">
      <c r="A12" s="21" t="s">
        <v>3</v>
      </c>
      <c r="B12" s="411">
        <v>60</v>
      </c>
      <c r="C12" s="411">
        <v>61</v>
      </c>
      <c r="D12" s="411">
        <f t="shared" si="1"/>
        <v>1</v>
      </c>
      <c r="E12" s="260">
        <v>7139.94</v>
      </c>
      <c r="F12" s="260">
        <v>738.37</v>
      </c>
      <c r="G12" s="260">
        <v>1913.77</v>
      </c>
      <c r="H12" s="260">
        <v>0</v>
      </c>
      <c r="I12" s="260">
        <v>0</v>
      </c>
      <c r="J12" s="260">
        <v>0</v>
      </c>
      <c r="K12" s="260">
        <v>1607.57</v>
      </c>
      <c r="L12" s="412" t="s">
        <v>6</v>
      </c>
      <c r="M12" s="6"/>
      <c r="N12" s="6"/>
      <c r="O12" s="6"/>
      <c r="P12" s="6"/>
      <c r="Q12" s="6"/>
      <c r="R12" s="6"/>
      <c r="S12" s="6"/>
      <c r="T12" s="6"/>
      <c r="U12" s="6"/>
      <c r="V12" s="6"/>
      <c r="W12" s="6"/>
      <c r="X12" s="6"/>
      <c r="Y12" s="6"/>
      <c r="Z12" s="6"/>
      <c r="AA12" s="6"/>
      <c r="AB12" s="6"/>
      <c r="AC12" s="6"/>
      <c r="AD12" s="6"/>
      <c r="AE12" s="6"/>
    </row>
    <row r="13" spans="1:31" s="424" customFormat="1">
      <c r="A13" s="405" t="s">
        <v>16</v>
      </c>
      <c r="B13" s="408">
        <f>B14+B15+B16</f>
        <v>3620</v>
      </c>
      <c r="C13" s="408">
        <f>C14+C15+C16</f>
        <v>3685</v>
      </c>
      <c r="D13" s="413">
        <f>D14+D15+D16</f>
        <v>65</v>
      </c>
      <c r="E13" s="409"/>
      <c r="F13" s="409"/>
      <c r="G13" s="409"/>
      <c r="H13" s="409"/>
      <c r="I13" s="409"/>
      <c r="J13" s="409"/>
      <c r="K13" s="409"/>
      <c r="L13" s="410"/>
      <c r="M13" s="6"/>
      <c r="N13" s="6"/>
      <c r="O13" s="6"/>
      <c r="P13" s="6"/>
      <c r="Q13" s="6"/>
      <c r="R13" s="6"/>
      <c r="S13" s="6"/>
      <c r="T13" s="6"/>
      <c r="U13" s="6"/>
      <c r="V13" s="6"/>
      <c r="W13" s="6"/>
      <c r="X13" s="6"/>
      <c r="Y13" s="6"/>
      <c r="Z13" s="6"/>
      <c r="AA13" s="6"/>
      <c r="AB13" s="6"/>
      <c r="AC13" s="6"/>
      <c r="AD13" s="6"/>
      <c r="AE13" s="6"/>
    </row>
    <row r="14" spans="1:31">
      <c r="A14" s="21" t="s">
        <v>17</v>
      </c>
      <c r="B14" s="411">
        <v>3615</v>
      </c>
      <c r="C14" s="414">
        <v>3682</v>
      </c>
      <c r="D14" s="414">
        <f t="shared" si="1"/>
        <v>67</v>
      </c>
      <c r="E14" s="260">
        <v>6972.82</v>
      </c>
      <c r="F14" s="260">
        <v>707.83</v>
      </c>
      <c r="G14" s="260">
        <v>1211.3599999999999</v>
      </c>
      <c r="H14" s="260">
        <v>0</v>
      </c>
      <c r="I14" s="260">
        <v>0</v>
      </c>
      <c r="J14" s="260">
        <v>0</v>
      </c>
      <c r="K14" s="260">
        <v>1508.24</v>
      </c>
      <c r="L14" s="412" t="s">
        <v>6</v>
      </c>
      <c r="M14" s="6"/>
      <c r="N14" s="6"/>
      <c r="O14" s="6"/>
      <c r="P14" s="6"/>
      <c r="Q14" s="6"/>
      <c r="R14" s="6"/>
      <c r="S14" s="6"/>
      <c r="T14" s="6"/>
      <c r="U14" s="6"/>
      <c r="V14" s="6"/>
      <c r="W14" s="6"/>
      <c r="X14" s="6"/>
      <c r="Y14" s="6"/>
      <c r="Z14" s="6"/>
      <c r="AA14" s="6"/>
      <c r="AB14" s="6"/>
      <c r="AC14" s="6"/>
      <c r="AD14" s="6"/>
      <c r="AE14" s="6"/>
    </row>
    <row r="15" spans="1:31">
      <c r="A15" s="21" t="s">
        <v>18</v>
      </c>
      <c r="B15" s="411">
        <v>5</v>
      </c>
      <c r="C15" s="411">
        <v>3</v>
      </c>
      <c r="D15" s="415">
        <f t="shared" si="1"/>
        <v>-2</v>
      </c>
      <c r="E15" s="260">
        <v>6522.83</v>
      </c>
      <c r="F15" s="260">
        <v>662.15</v>
      </c>
      <c r="G15" s="260">
        <v>1133.18</v>
      </c>
      <c r="H15" s="260">
        <v>0</v>
      </c>
      <c r="I15" s="260">
        <v>0</v>
      </c>
      <c r="J15" s="260">
        <v>0</v>
      </c>
      <c r="K15" s="260">
        <v>1410.9</v>
      </c>
      <c r="L15" s="412" t="s">
        <v>6</v>
      </c>
      <c r="M15" s="6"/>
      <c r="N15" s="6"/>
      <c r="O15" s="6"/>
      <c r="P15" s="6"/>
      <c r="Q15" s="6"/>
      <c r="R15" s="6"/>
      <c r="S15" s="6"/>
      <c r="T15" s="6"/>
      <c r="U15" s="6"/>
      <c r="V15" s="6"/>
      <c r="W15" s="6"/>
      <c r="X15" s="6"/>
      <c r="Y15" s="6"/>
      <c r="Z15" s="6"/>
      <c r="AA15" s="6"/>
      <c r="AB15" s="6"/>
      <c r="AC15" s="6"/>
      <c r="AD15" s="6"/>
      <c r="AE15" s="6"/>
    </row>
    <row r="16" spans="1:31">
      <c r="A16" s="21" t="s">
        <v>19</v>
      </c>
      <c r="B16" s="411">
        <v>0</v>
      </c>
      <c r="C16" s="411"/>
      <c r="D16" s="411">
        <f t="shared" si="1"/>
        <v>0</v>
      </c>
      <c r="E16" s="260">
        <v>5746.19</v>
      </c>
      <c r="F16" s="260">
        <v>583.30999999999995</v>
      </c>
      <c r="G16" s="260">
        <v>998.26</v>
      </c>
      <c r="H16" s="260">
        <v>0</v>
      </c>
      <c r="I16" s="260">
        <v>0</v>
      </c>
      <c r="J16" s="260">
        <v>0</v>
      </c>
      <c r="K16" s="260">
        <v>1242.9100000000001</v>
      </c>
      <c r="L16" s="412" t="s">
        <v>6</v>
      </c>
      <c r="M16" s="6"/>
      <c r="N16" s="6"/>
      <c r="O16" s="6"/>
      <c r="P16" s="6"/>
      <c r="Q16" s="6"/>
      <c r="R16" s="6"/>
      <c r="S16" s="6"/>
      <c r="T16" s="6"/>
      <c r="U16" s="6"/>
      <c r="V16" s="6"/>
      <c r="W16" s="6"/>
      <c r="X16" s="6"/>
      <c r="Y16" s="6"/>
      <c r="Z16" s="6"/>
      <c r="AA16" s="6"/>
      <c r="AB16" s="6"/>
      <c r="AC16" s="6"/>
      <c r="AD16" s="6"/>
      <c r="AE16" s="6"/>
    </row>
    <row r="17" spans="1:31" s="424" customFormat="1">
      <c r="A17" s="405" t="s">
        <v>20</v>
      </c>
      <c r="B17" s="408">
        <v>16</v>
      </c>
      <c r="C17" s="408">
        <v>16</v>
      </c>
      <c r="D17" s="411">
        <f t="shared" si="1"/>
        <v>0</v>
      </c>
      <c r="E17" s="260">
        <v>7797.99</v>
      </c>
      <c r="F17" s="260">
        <v>683.75</v>
      </c>
      <c r="G17" s="260">
        <v>635.84</v>
      </c>
      <c r="H17" s="260">
        <v>0</v>
      </c>
      <c r="I17" s="260">
        <v>0</v>
      </c>
      <c r="J17" s="260">
        <v>0</v>
      </c>
      <c r="K17" s="260">
        <v>1619.26</v>
      </c>
      <c r="L17" s="412" t="s">
        <v>6</v>
      </c>
      <c r="M17" s="6"/>
      <c r="N17" s="6"/>
      <c r="O17" s="6"/>
      <c r="P17" s="6"/>
      <c r="Q17" s="6"/>
      <c r="R17" s="6"/>
      <c r="S17" s="6"/>
      <c r="T17" s="6"/>
      <c r="U17" s="6"/>
      <c r="V17" s="6"/>
      <c r="W17" s="6"/>
      <c r="X17" s="6"/>
      <c r="Y17" s="6"/>
      <c r="Z17" s="6"/>
      <c r="AA17" s="6"/>
      <c r="AB17" s="6"/>
      <c r="AC17" s="6"/>
      <c r="AD17" s="6"/>
      <c r="AE17" s="6"/>
    </row>
    <row r="18" spans="1:31" s="2" customFormat="1" ht="22.5" customHeight="1">
      <c r="A18" s="406"/>
      <c r="B18" s="416"/>
      <c r="C18" s="416"/>
      <c r="D18" s="612" t="s">
        <v>369</v>
      </c>
      <c r="E18" s="613"/>
      <c r="F18" s="613"/>
      <c r="G18" s="613"/>
      <c r="H18" s="613"/>
      <c r="I18" s="613"/>
      <c r="J18" s="613"/>
      <c r="K18" s="613"/>
      <c r="L18" s="613"/>
    </row>
    <row r="19" spans="1:31" ht="64.5" customHeight="1">
      <c r="A19" s="417" t="s">
        <v>370</v>
      </c>
      <c r="B19" s="417"/>
      <c r="C19" s="417"/>
      <c r="D19" s="418"/>
      <c r="E19" s="419">
        <f xml:space="preserve"> 1.037*1.0287*1.045*1.032*1.036</f>
        <v>1.191854496759696</v>
      </c>
      <c r="F19" s="419">
        <f>E19</f>
        <v>1.191854496759696</v>
      </c>
      <c r="G19" s="419">
        <f>F19</f>
        <v>1.191854496759696</v>
      </c>
      <c r="H19" s="419">
        <f>G19</f>
        <v>1.191854496759696</v>
      </c>
      <c r="I19" s="419">
        <f>H19</f>
        <v>1.191854496759696</v>
      </c>
      <c r="J19" s="419">
        <f>I19</f>
        <v>1.191854496759696</v>
      </c>
      <c r="K19" s="419">
        <f>I19</f>
        <v>1.191854496759696</v>
      </c>
      <c r="L19" s="419">
        <f>K19</f>
        <v>1.191854496759696</v>
      </c>
    </row>
    <row r="20" spans="1:31" s="424" customFormat="1" ht="15.75" customHeight="1">
      <c r="A20" s="405" t="s">
        <v>15</v>
      </c>
      <c r="B20" s="405"/>
      <c r="C20" s="405"/>
      <c r="D20" s="420"/>
      <c r="E20" s="259">
        <f t="shared" ref="E20:L20" si="2">SUM(E21:E24)</f>
        <v>12821.994989972543</v>
      </c>
      <c r="F20" s="259">
        <f t="shared" si="2"/>
        <v>1973.6136959587614</v>
      </c>
      <c r="G20" s="259">
        <f t="shared" si="2"/>
        <v>3194.2121952909911</v>
      </c>
      <c r="H20" s="259">
        <f t="shared" si="2"/>
        <v>1223.9872038745066</v>
      </c>
      <c r="I20" s="259">
        <f t="shared" si="2"/>
        <v>1090.9659205761825</v>
      </c>
      <c r="J20" s="259">
        <f t="shared" si="2"/>
        <v>6045.2909827015319</v>
      </c>
      <c r="K20" s="259">
        <f t="shared" si="2"/>
        <v>3023.6218704730563</v>
      </c>
      <c r="L20" s="259">
        <f t="shared" si="2"/>
        <v>29373.686858847574</v>
      </c>
    </row>
    <row r="21" spans="1:31">
      <c r="A21" s="21" t="s">
        <v>0</v>
      </c>
      <c r="B21" s="21"/>
      <c r="C21" s="21"/>
      <c r="D21" s="421"/>
      <c r="E21" s="260">
        <f>E9*B9*$E$19/1000</f>
        <v>8055.9220345704434</v>
      </c>
      <c r="F21" s="260">
        <f>F9*B9*$F$19/1000</f>
        <v>1496.7286840185523</v>
      </c>
      <c r="G21" s="260">
        <f>G9*B9*$G$19/1000</f>
        <v>2710.1890237471484</v>
      </c>
      <c r="H21" s="260">
        <f>H9*B9*$H$19/1000</f>
        <v>1223.9872038745066</v>
      </c>
      <c r="I21" s="260">
        <f>I9*B9*$I$19/1000</f>
        <v>1090.9659205761825</v>
      </c>
      <c r="J21" s="260">
        <f>J9*B9*$J$19/1000</f>
        <v>6045.2909827015319</v>
      </c>
      <c r="K21" s="260">
        <f>K9*B9*$K$19/1000</f>
        <v>2024.9858666133355</v>
      </c>
      <c r="L21" s="260">
        <f>SUM(E21:K21)</f>
        <v>22648.069716101701</v>
      </c>
    </row>
    <row r="22" spans="1:31">
      <c r="A22" s="21" t="s">
        <v>1</v>
      </c>
      <c r="B22" s="21"/>
      <c r="C22" s="21"/>
      <c r="D22" s="421"/>
      <c r="E22" s="260">
        <f>E10*B10*$E$19/1000</f>
        <v>0</v>
      </c>
      <c r="F22" s="260">
        <f t="shared" ref="F22:F24" si="3">F10*B10*$F$19/1000</f>
        <v>0</v>
      </c>
      <c r="G22" s="260">
        <f t="shared" ref="G22:G24" si="4">G10*B10*$G$19/1000</f>
        <v>0</v>
      </c>
      <c r="H22" s="260">
        <f t="shared" ref="H22:H24" si="5">H10*B10*$H$19/1000</f>
        <v>0</v>
      </c>
      <c r="I22" s="260">
        <f t="shared" ref="I22:I24" si="6">I10*B10*$I$19/1000</f>
        <v>0</v>
      </c>
      <c r="J22" s="260">
        <f t="shared" ref="J22:J24" si="7">J10*B10*$J$19/1000</f>
        <v>0</v>
      </c>
      <c r="K22" s="260">
        <f t="shared" ref="K22:K24" si="8">K10*B10*$K$19/1000</f>
        <v>0</v>
      </c>
      <c r="L22" s="260">
        <f t="shared" ref="L22:L24" si="9">SUM(E22:K22)</f>
        <v>0</v>
      </c>
    </row>
    <row r="23" spans="1:31">
      <c r="A23" s="21" t="s">
        <v>2</v>
      </c>
      <c r="B23" s="21"/>
      <c r="C23" s="21"/>
      <c r="D23" s="421"/>
      <c r="E23" s="260">
        <f t="shared" ref="E23:E24" si="10">E11*B11*$E$19/1000</f>
        <v>4255.4867796664348</v>
      </c>
      <c r="F23" s="260">
        <f t="shared" si="3"/>
        <v>424.08323565386166</v>
      </c>
      <c r="G23" s="260">
        <f t="shared" si="4"/>
        <v>347.16704872801427</v>
      </c>
      <c r="H23" s="260">
        <f t="shared" si="5"/>
        <v>0</v>
      </c>
      <c r="I23" s="260">
        <f t="shared" si="6"/>
        <v>0</v>
      </c>
      <c r="J23" s="260">
        <f t="shared" si="7"/>
        <v>0</v>
      </c>
      <c r="K23" s="260">
        <f t="shared" si="8"/>
        <v>883.67663185836159</v>
      </c>
      <c r="L23" s="260">
        <f t="shared" si="9"/>
        <v>5910.4136959066718</v>
      </c>
    </row>
    <row r="24" spans="1:31" ht="30">
      <c r="A24" s="21" t="s">
        <v>3</v>
      </c>
      <c r="B24" s="21"/>
      <c r="C24" s="21"/>
      <c r="D24" s="421"/>
      <c r="E24" s="260">
        <f t="shared" si="10"/>
        <v>510.58617573566539</v>
      </c>
      <c r="F24" s="260">
        <f t="shared" si="3"/>
        <v>52.801776286347398</v>
      </c>
      <c r="G24" s="260">
        <f t="shared" si="4"/>
        <v>136.85612281582823</v>
      </c>
      <c r="H24" s="260">
        <f t="shared" si="5"/>
        <v>0</v>
      </c>
      <c r="I24" s="260">
        <f t="shared" si="6"/>
        <v>0</v>
      </c>
      <c r="J24" s="260">
        <f t="shared" si="7"/>
        <v>0</v>
      </c>
      <c r="K24" s="260">
        <f t="shared" si="8"/>
        <v>114.95937200135907</v>
      </c>
      <c r="L24" s="260">
        <f t="shared" si="9"/>
        <v>815.20344683920007</v>
      </c>
    </row>
    <row r="25" spans="1:31" s="424" customFormat="1" ht="14.25">
      <c r="A25" s="405" t="s">
        <v>16</v>
      </c>
      <c r="B25" s="405"/>
      <c r="C25" s="405"/>
      <c r="D25" s="420"/>
      <c r="E25" s="259">
        <f t="shared" ref="E25:L25" si="11">SUM(E26:E28)</f>
        <v>30081.642863962334</v>
      </c>
      <c r="F25" s="259">
        <f t="shared" si="11"/>
        <v>3053.6697141908649</v>
      </c>
      <c r="G25" s="259">
        <f t="shared" si="11"/>
        <v>5225.9629088424836</v>
      </c>
      <c r="H25" s="259">
        <f t="shared" si="11"/>
        <v>0</v>
      </c>
      <c r="I25" s="259">
        <f t="shared" si="11"/>
        <v>0</v>
      </c>
      <c r="J25" s="259">
        <f t="shared" si="11"/>
        <v>0</v>
      </c>
      <c r="K25" s="259">
        <f t="shared" si="11"/>
        <v>6506.7414312345218</v>
      </c>
      <c r="L25" s="259">
        <f t="shared" si="11"/>
        <v>44868.016918230205</v>
      </c>
    </row>
    <row r="26" spans="1:31" ht="15.75">
      <c r="A26" s="215" t="s">
        <v>17</v>
      </c>
      <c r="B26" s="215"/>
      <c r="C26" s="215"/>
      <c r="D26" s="421"/>
      <c r="E26" s="260">
        <f>E14*B14*$E$19/1000</f>
        <v>30042.771542626837</v>
      </c>
      <c r="F26" s="260">
        <f>F14*B14*$F$19/1000</f>
        <v>3049.7237819157176</v>
      </c>
      <c r="G26" s="260">
        <f>G14*B14*$G$19/1000</f>
        <v>5219.2099804492927</v>
      </c>
      <c r="H26" s="260">
        <f>H14*B14*$H$19</f>
        <v>0</v>
      </c>
      <c r="I26" s="260">
        <f>I14*B14*$I$19</f>
        <v>0</v>
      </c>
      <c r="J26" s="260">
        <f>J14*B14*$J$19</f>
        <v>0</v>
      </c>
      <c r="K26" s="260">
        <f>K14*B14*$K$19/1000</f>
        <v>6498.3334936871306</v>
      </c>
      <c r="L26" s="260">
        <f t="shared" ref="L26:L28" si="12">SUM(E26:K26)</f>
        <v>44810.038798678979</v>
      </c>
    </row>
    <row r="27" spans="1:31" ht="15.75">
      <c r="A27" s="215" t="s">
        <v>18</v>
      </c>
      <c r="B27" s="215"/>
      <c r="C27" s="215"/>
      <c r="D27" s="421"/>
      <c r="E27" s="260">
        <f t="shared" ref="E27:E29" si="13">E15*B15*$E$19/1000</f>
        <v>38.871321335495239</v>
      </c>
      <c r="F27" s="260">
        <f t="shared" ref="F27:F29" si="14">F15*B15*$F$19/1000</f>
        <v>3.9459322751471637</v>
      </c>
      <c r="G27" s="260">
        <f t="shared" ref="G27:G28" si="15">G15*B15*$G$19/1000</f>
        <v>6.7529283931907624</v>
      </c>
      <c r="H27" s="260">
        <f t="shared" ref="H27:H29" si="16">H15*B15*$H$19</f>
        <v>0</v>
      </c>
      <c r="I27" s="260">
        <f t="shared" ref="I27:I29" si="17">I15*B15*$I$19</f>
        <v>0</v>
      </c>
      <c r="J27" s="260">
        <f t="shared" ref="J27:J29" si="18">J15*B15*$J$19</f>
        <v>0</v>
      </c>
      <c r="K27" s="260">
        <f t="shared" ref="K27:K29" si="19">K15*B15*$K$19/1000</f>
        <v>8.4079375473912759</v>
      </c>
      <c r="L27" s="260">
        <f t="shared" si="12"/>
        <v>57.978119551224445</v>
      </c>
    </row>
    <row r="28" spans="1:31" ht="15.75">
      <c r="A28" s="215" t="s">
        <v>19</v>
      </c>
      <c r="B28" s="215"/>
      <c r="C28" s="215"/>
      <c r="D28" s="421"/>
      <c r="E28" s="260">
        <f t="shared" si="13"/>
        <v>0</v>
      </c>
      <c r="F28" s="260">
        <f t="shared" si="14"/>
        <v>0</v>
      </c>
      <c r="G28" s="260">
        <f t="shared" si="15"/>
        <v>0</v>
      </c>
      <c r="H28" s="260">
        <f t="shared" si="16"/>
        <v>0</v>
      </c>
      <c r="I28" s="260">
        <f t="shared" si="17"/>
        <v>0</v>
      </c>
      <c r="J28" s="260">
        <f t="shared" si="18"/>
        <v>0</v>
      </c>
      <c r="K28" s="260">
        <f t="shared" si="19"/>
        <v>0</v>
      </c>
      <c r="L28" s="260">
        <f t="shared" si="12"/>
        <v>0</v>
      </c>
    </row>
    <row r="29" spans="1:31" s="424" customFormat="1" ht="18.75" customHeight="1">
      <c r="A29" s="405" t="s">
        <v>20</v>
      </c>
      <c r="B29" s="405"/>
      <c r="C29" s="405"/>
      <c r="D29" s="420"/>
      <c r="E29" s="422">
        <f t="shared" si="13"/>
        <v>148.70511115499426</v>
      </c>
      <c r="F29" s="422">
        <f t="shared" si="14"/>
        <v>13.038888194551074</v>
      </c>
      <c r="G29" s="422">
        <f>G17*B17*G19/1000</f>
        <v>12.125260211514963</v>
      </c>
      <c r="H29" s="422">
        <f t="shared" si="16"/>
        <v>0</v>
      </c>
      <c r="I29" s="422">
        <f t="shared" si="17"/>
        <v>0</v>
      </c>
      <c r="J29" s="422">
        <f t="shared" si="18"/>
        <v>0</v>
      </c>
      <c r="K29" s="422">
        <f t="shared" si="19"/>
        <v>30.878756998769685</v>
      </c>
      <c r="L29" s="259">
        <f>SUM(E29:K29)</f>
        <v>204.74801655982998</v>
      </c>
    </row>
    <row r="30" spans="1:31" s="2" customFormat="1" ht="22.5" customHeight="1">
      <c r="A30" s="405" t="s">
        <v>7</v>
      </c>
      <c r="B30" s="405"/>
      <c r="C30" s="405"/>
      <c r="D30" s="420"/>
      <c r="E30" s="422">
        <f t="shared" ref="E30:L30" si="20">E20+E25+E29</f>
        <v>43052.342965089876</v>
      </c>
      <c r="F30" s="422">
        <f t="shared" si="20"/>
        <v>5040.3222983441774</v>
      </c>
      <c r="G30" s="422">
        <f t="shared" si="20"/>
        <v>8432.3003643449902</v>
      </c>
      <c r="H30" s="422">
        <f t="shared" si="20"/>
        <v>1223.9872038745066</v>
      </c>
      <c r="I30" s="422">
        <f t="shared" si="20"/>
        <v>1090.9659205761825</v>
      </c>
      <c r="J30" s="422">
        <f t="shared" si="20"/>
        <v>6045.2909827015319</v>
      </c>
      <c r="K30" s="422">
        <f t="shared" si="20"/>
        <v>9561.2420587063461</v>
      </c>
      <c r="L30" s="286">
        <f t="shared" si="20"/>
        <v>74446.451793637607</v>
      </c>
    </row>
    <row r="31" spans="1:31" ht="68.25" customHeight="1">
      <c r="A31" s="417" t="s">
        <v>389</v>
      </c>
      <c r="B31" s="417"/>
      <c r="C31" s="417"/>
      <c r="D31" s="418"/>
      <c r="E31" s="423">
        <f>1.037*1.0287*1.045*1.034*1.06</f>
        <v>1.22182832995542</v>
      </c>
      <c r="F31" s="423">
        <f>E31</f>
        <v>1.22182832995542</v>
      </c>
      <c r="G31" s="423">
        <f>E31</f>
        <v>1.22182832995542</v>
      </c>
      <c r="H31" s="423">
        <f>G31</f>
        <v>1.22182832995542</v>
      </c>
      <c r="I31" s="423">
        <f>H31</f>
        <v>1.22182832995542</v>
      </c>
      <c r="J31" s="423">
        <f>I31</f>
        <v>1.22182832995542</v>
      </c>
      <c r="K31" s="423">
        <f>J31</f>
        <v>1.22182832995542</v>
      </c>
      <c r="L31" s="423">
        <f>K31</f>
        <v>1.22182832995542</v>
      </c>
      <c r="O31" s="614"/>
      <c r="P31" s="615"/>
      <c r="Q31" s="615"/>
    </row>
    <row r="32" spans="1:31" s="424" customFormat="1" ht="20.25" customHeight="1">
      <c r="A32" s="405" t="s">
        <v>15</v>
      </c>
      <c r="B32" s="405"/>
      <c r="C32" s="405"/>
      <c r="D32" s="420"/>
      <c r="E32" s="259">
        <f t="shared" ref="E32:L32" si="21">SUM(E33:E36)</f>
        <v>11555.782907135041</v>
      </c>
      <c r="F32" s="259">
        <f t="shared" si="21"/>
        <v>1874.9009850160935</v>
      </c>
      <c r="G32" s="259">
        <f t="shared" si="21"/>
        <v>3175.9733372211658</v>
      </c>
      <c r="H32" s="259">
        <f t="shared" si="21"/>
        <v>1272.3028402360096</v>
      </c>
      <c r="I32" s="259">
        <f t="shared" si="21"/>
        <v>1134.0306785528155</v>
      </c>
      <c r="J32" s="259">
        <f t="shared" si="21"/>
        <v>6283.9226284369606</v>
      </c>
      <c r="K32" s="259">
        <f t="shared" si="21"/>
        <v>2774.9626814568151</v>
      </c>
      <c r="L32" s="259">
        <f t="shared" si="21"/>
        <v>28071.876058054906</v>
      </c>
    </row>
    <row r="33" spans="1:15">
      <c r="A33" s="21" t="s">
        <v>0</v>
      </c>
      <c r="B33" s="21"/>
      <c r="C33" s="21"/>
      <c r="D33" s="421"/>
      <c r="E33" s="260">
        <f>E9*C9*$E$31/1000</f>
        <v>8373.9212737347389</v>
      </c>
      <c r="F33" s="260">
        <f>F9*C9*$F$31/1000</f>
        <v>1555.8105098742135</v>
      </c>
      <c r="G33" s="260">
        <f>G9*C9*$G$31/1000</f>
        <v>2817.1709488259412</v>
      </c>
      <c r="H33" s="260">
        <f>H9*C9*$H$31/1000</f>
        <v>1272.3028402360096</v>
      </c>
      <c r="I33" s="260">
        <f>I9*C9*$I$31/1000</f>
        <v>1134.0306785528155</v>
      </c>
      <c r="J33" s="260">
        <f>J9*C9*$J$31/1000</f>
        <v>6283.9226284369606</v>
      </c>
      <c r="K33" s="260">
        <f>K9*C9*$K$31/1000</f>
        <v>2104.9201015945241</v>
      </c>
      <c r="L33" s="260">
        <f>SUM(E33:K33)</f>
        <v>23542.078981255207</v>
      </c>
    </row>
    <row r="34" spans="1:15">
      <c r="A34" s="21" t="s">
        <v>1</v>
      </c>
      <c r="B34" s="21"/>
      <c r="C34" s="21"/>
      <c r="D34" s="421"/>
      <c r="E34" s="260">
        <f t="shared" ref="E34:E36" si="22">E10*C10*$E$31/1000</f>
        <v>0</v>
      </c>
      <c r="F34" s="260">
        <f t="shared" ref="F34:F36" si="23">F10*C10*$F$31/1000</f>
        <v>0</v>
      </c>
      <c r="G34" s="260">
        <f t="shared" ref="G34:G36" si="24">G10*C10*$G$31/1000</f>
        <v>0</v>
      </c>
      <c r="H34" s="260">
        <f t="shared" ref="H34:H36" si="25">H10*C10*$H$31/1000</f>
        <v>0</v>
      </c>
      <c r="I34" s="260">
        <f t="shared" ref="I34:I36" si="26">I10*C10*$I$31/1000</f>
        <v>0</v>
      </c>
      <c r="J34" s="260">
        <f t="shared" ref="J34:J36" si="27">J10*C10*$J$31/1000</f>
        <v>0</v>
      </c>
      <c r="K34" s="260">
        <f t="shared" ref="K34:K36" si="28">K10*C10*$K$31/1000</f>
        <v>0</v>
      </c>
      <c r="L34" s="260">
        <f t="shared" ref="L34:L40" si="29">SUM(E34:K34)</f>
        <v>0</v>
      </c>
    </row>
    <row r="35" spans="1:15">
      <c r="A35" s="21" t="s">
        <v>2</v>
      </c>
      <c r="B35" s="21"/>
      <c r="C35" s="21"/>
      <c r="D35" s="421"/>
      <c r="E35" s="260">
        <f t="shared" si="22"/>
        <v>2649.710994463207</v>
      </c>
      <c r="F35" s="260">
        <f t="shared" si="23"/>
        <v>264.05863071854003</v>
      </c>
      <c r="G35" s="260">
        <f t="shared" si="24"/>
        <v>216.16618581107869</v>
      </c>
      <c r="H35" s="260">
        <f t="shared" si="25"/>
        <v>0</v>
      </c>
      <c r="I35" s="260">
        <f t="shared" si="26"/>
        <v>0</v>
      </c>
      <c r="J35" s="260">
        <f t="shared" si="27"/>
        <v>0</v>
      </c>
      <c r="K35" s="260">
        <f t="shared" si="28"/>
        <v>550.22793119071878</v>
      </c>
      <c r="L35" s="260">
        <f t="shared" si="29"/>
        <v>3680.1637421835444</v>
      </c>
    </row>
    <row r="36" spans="1:15" ht="30">
      <c r="A36" s="21" t="s">
        <v>3</v>
      </c>
      <c r="B36" s="21"/>
      <c r="C36" s="21"/>
      <c r="D36" s="421"/>
      <c r="E36" s="260">
        <f t="shared" si="22"/>
        <v>532.15063893709601</v>
      </c>
      <c r="F36" s="260">
        <f t="shared" si="23"/>
        <v>55.031844423340189</v>
      </c>
      <c r="G36" s="260">
        <f t="shared" si="24"/>
        <v>142.63620258414582</v>
      </c>
      <c r="H36" s="260">
        <f t="shared" si="25"/>
        <v>0</v>
      </c>
      <c r="I36" s="260">
        <f t="shared" si="26"/>
        <v>0</v>
      </c>
      <c r="J36" s="260">
        <f t="shared" si="27"/>
        <v>0</v>
      </c>
      <c r="K36" s="260">
        <f t="shared" si="28"/>
        <v>119.81464867157248</v>
      </c>
      <c r="L36" s="260">
        <f t="shared" si="29"/>
        <v>849.63333461615457</v>
      </c>
      <c r="O36" s="6"/>
    </row>
    <row r="37" spans="1:15" s="424" customFormat="1" ht="14.25">
      <c r="A37" s="405" t="s">
        <v>16</v>
      </c>
      <c r="B37" s="405"/>
      <c r="C37" s="405"/>
      <c r="D37" s="420"/>
      <c r="E37" s="259">
        <f t="shared" ref="E37:L37" si="30">SUM(E38:E40)</f>
        <v>31393.036091189297</v>
      </c>
      <c r="F37" s="259">
        <f t="shared" si="30"/>
        <v>3186.7928225754545</v>
      </c>
      <c r="G37" s="259">
        <f t="shared" si="30"/>
        <v>5453.7859962636203</v>
      </c>
      <c r="H37" s="259">
        <f t="shared" si="30"/>
        <v>0</v>
      </c>
      <c r="I37" s="259">
        <f t="shared" si="30"/>
        <v>0</v>
      </c>
      <c r="J37" s="259">
        <f t="shared" si="30"/>
        <v>0</v>
      </c>
      <c r="K37" s="259">
        <f t="shared" si="30"/>
        <v>6790.3993796617688</v>
      </c>
      <c r="L37" s="259">
        <f t="shared" si="30"/>
        <v>46824.014289690145</v>
      </c>
    </row>
    <row r="38" spans="1:15" ht="15.75">
      <c r="A38" s="215" t="s">
        <v>17</v>
      </c>
      <c r="B38" s="215"/>
      <c r="C38" s="215"/>
      <c r="D38" s="421"/>
      <c r="E38" s="260">
        <f>E14*C14*$E$31/1000</f>
        <v>31369.126755732847</v>
      </c>
      <c r="F38" s="260">
        <f>F14*C14*$F$31/1000</f>
        <v>3184.3657216894144</v>
      </c>
      <c r="G38" s="260">
        <f>G14*C14*$G$31/1000</f>
        <v>5449.6323419828041</v>
      </c>
      <c r="H38" s="260">
        <f>H14*C14*$H$31</f>
        <v>0</v>
      </c>
      <c r="I38" s="260">
        <f>I14*C14*$I$31</f>
        <v>0</v>
      </c>
      <c r="J38" s="260">
        <f>J14*C14*$J$31</f>
        <v>0</v>
      </c>
      <c r="K38" s="260">
        <f>K14*C14*$K$31/1000</f>
        <v>6785.2277468895663</v>
      </c>
      <c r="L38" s="260">
        <f t="shared" si="29"/>
        <v>46788.352566294634</v>
      </c>
    </row>
    <row r="39" spans="1:15" ht="15.75">
      <c r="A39" s="215" t="s">
        <v>18</v>
      </c>
      <c r="B39" s="215"/>
      <c r="C39" s="215"/>
      <c r="D39" s="421"/>
      <c r="E39" s="260">
        <f t="shared" ref="E39:E41" si="31">E15*C15*$E$31/1000</f>
        <v>23.909335456449334</v>
      </c>
      <c r="F39" s="260">
        <f t="shared" ref="F39:F40" si="32">F15*C15*$F$31/1000</f>
        <v>2.4271008860399439</v>
      </c>
      <c r="G39" s="260">
        <f t="shared" ref="G39:G40" si="33">G15*C15*$G$31/1000</f>
        <v>4.1536542808166486</v>
      </c>
      <c r="H39" s="260">
        <f t="shared" ref="H39:H40" si="34">H15*C15*$H$31</f>
        <v>0</v>
      </c>
      <c r="I39" s="260">
        <f t="shared" ref="I39:I41" si="35">I15*C15*$I$31</f>
        <v>0</v>
      </c>
      <c r="J39" s="260">
        <f t="shared" ref="J39:J40" si="36">J15*C15*$J$31</f>
        <v>0</v>
      </c>
      <c r="K39" s="260">
        <f t="shared" ref="K39:K40" si="37">K15*C15*$K$31/1000</f>
        <v>5.1716327722023072</v>
      </c>
      <c r="L39" s="260">
        <f t="shared" si="29"/>
        <v>35.661723395508233</v>
      </c>
    </row>
    <row r="40" spans="1:15" ht="15.75">
      <c r="A40" s="215" t="s">
        <v>19</v>
      </c>
      <c r="B40" s="215"/>
      <c r="C40" s="215"/>
      <c r="D40" s="421"/>
      <c r="E40" s="260">
        <f t="shared" si="31"/>
        <v>0</v>
      </c>
      <c r="F40" s="260">
        <f t="shared" si="32"/>
        <v>0</v>
      </c>
      <c r="G40" s="260">
        <f t="shared" si="33"/>
        <v>0</v>
      </c>
      <c r="H40" s="260">
        <f t="shared" si="34"/>
        <v>0</v>
      </c>
      <c r="I40" s="260">
        <f t="shared" si="35"/>
        <v>0</v>
      </c>
      <c r="J40" s="260">
        <f t="shared" si="36"/>
        <v>0</v>
      </c>
      <c r="K40" s="260">
        <f t="shared" si="37"/>
        <v>0</v>
      </c>
      <c r="L40" s="260">
        <f t="shared" si="29"/>
        <v>0</v>
      </c>
    </row>
    <row r="41" spans="1:15" s="424" customFormat="1" ht="17.25" customHeight="1">
      <c r="A41" s="405" t="s">
        <v>20</v>
      </c>
      <c r="B41" s="405"/>
      <c r="C41" s="405"/>
      <c r="D41" s="420"/>
      <c r="E41" s="422">
        <f t="shared" si="31"/>
        <v>152.44488157934504</v>
      </c>
      <c r="F41" s="422">
        <f>F17*C17*$F$31/1000</f>
        <v>13.366801929712295</v>
      </c>
      <c r="G41" s="422">
        <f>G17*C17*$G$31/1000</f>
        <v>12.430197205101669</v>
      </c>
      <c r="H41" s="422">
        <f>H17*C17*$H$31</f>
        <v>0</v>
      </c>
      <c r="I41" s="422">
        <f t="shared" si="35"/>
        <v>0</v>
      </c>
      <c r="J41" s="422">
        <f>J17*C17*$J$31</f>
        <v>0</v>
      </c>
      <c r="K41" s="422">
        <f>K17*C17*$K$31/1000</f>
        <v>31.655323865017813</v>
      </c>
      <c r="L41" s="422">
        <f>SUM(E41:K41)</f>
        <v>209.89720457917682</v>
      </c>
    </row>
    <row r="42" spans="1:15" s="2" customFormat="1" ht="18" customHeight="1">
      <c r="A42" s="405" t="s">
        <v>7</v>
      </c>
      <c r="B42" s="405"/>
      <c r="C42" s="405"/>
      <c r="D42" s="420"/>
      <c r="E42" s="422">
        <f t="shared" ref="E42:K42" si="38">E32+E37+E41</f>
        <v>43101.263879903679</v>
      </c>
      <c r="F42" s="422">
        <f t="shared" si="38"/>
        <v>5075.0606095212597</v>
      </c>
      <c r="G42" s="422">
        <f t="shared" si="38"/>
        <v>8642.1895306898878</v>
      </c>
      <c r="H42" s="422">
        <f t="shared" si="38"/>
        <v>1272.3028402360096</v>
      </c>
      <c r="I42" s="422">
        <f t="shared" si="38"/>
        <v>1134.0306785528155</v>
      </c>
      <c r="J42" s="422">
        <f t="shared" si="38"/>
        <v>6283.9226284369606</v>
      </c>
      <c r="K42" s="422">
        <f t="shared" si="38"/>
        <v>9597.017384983601</v>
      </c>
      <c r="L42" s="286">
        <f>L32+L37+L41</f>
        <v>75105.787552324226</v>
      </c>
    </row>
    <row r="44" spans="1:15">
      <c r="L44" s="425">
        <f>L42-L30</f>
        <v>659.33575868661865</v>
      </c>
      <c r="N44" s="6"/>
    </row>
    <row r="45" spans="1:15">
      <c r="J45" s="616" t="s">
        <v>15</v>
      </c>
      <c r="K45" s="616"/>
      <c r="L45" s="427">
        <f>L46+L47+L48+L49</f>
        <v>-1301.8108007926678</v>
      </c>
      <c r="N45" s="6"/>
    </row>
    <row r="46" spans="1:15">
      <c r="J46" s="623" t="s">
        <v>0</v>
      </c>
      <c r="K46" s="623"/>
      <c r="L46" s="428">
        <f>L33-L21</f>
        <v>894.00926515350511</v>
      </c>
      <c r="N46" s="6"/>
    </row>
    <row r="47" spans="1:15" ht="18.75" customHeight="1">
      <c r="J47" s="623" t="s">
        <v>1</v>
      </c>
      <c r="K47" s="623"/>
      <c r="L47" s="428">
        <f t="shared" ref="L47:L49" si="39">L34-L22</f>
        <v>0</v>
      </c>
      <c r="N47" s="426"/>
    </row>
    <row r="48" spans="1:15" ht="19.5" customHeight="1">
      <c r="J48" s="623" t="s">
        <v>2</v>
      </c>
      <c r="K48" s="623"/>
      <c r="L48" s="428">
        <f t="shared" si="39"/>
        <v>-2230.2499537231274</v>
      </c>
    </row>
    <row r="49" spans="10:12" ht="15.75" customHeight="1">
      <c r="J49" s="623" t="s">
        <v>3</v>
      </c>
      <c r="K49" s="623"/>
      <c r="L49" s="428">
        <f t="shared" si="39"/>
        <v>34.429887776954502</v>
      </c>
    </row>
    <row r="50" spans="10:12">
      <c r="J50" s="616" t="s">
        <v>16</v>
      </c>
      <c r="K50" s="616"/>
      <c r="L50" s="427">
        <f>L51+L52+L53</f>
        <v>1955.9973714599387</v>
      </c>
    </row>
    <row r="51" spans="10:12">
      <c r="J51" s="623" t="s">
        <v>17</v>
      </c>
      <c r="K51" s="623"/>
      <c r="L51" s="428">
        <f>L38-L26</f>
        <v>1978.3137676156548</v>
      </c>
    </row>
    <row r="52" spans="10:12">
      <c r="J52" s="623" t="s">
        <v>18</v>
      </c>
      <c r="K52" s="623"/>
      <c r="L52" s="428">
        <f t="shared" ref="L52:L53" si="40">L39-L27</f>
        <v>-22.316396155716212</v>
      </c>
    </row>
    <row r="53" spans="10:12">
      <c r="J53" s="623" t="s">
        <v>19</v>
      </c>
      <c r="K53" s="623"/>
      <c r="L53" s="428">
        <f t="shared" si="40"/>
        <v>0</v>
      </c>
    </row>
    <row r="54" spans="10:12">
      <c r="J54" s="616" t="s">
        <v>20</v>
      </c>
      <c r="K54" s="616"/>
      <c r="L54" s="427">
        <f>L41-L29</f>
        <v>5.1491880193468376</v>
      </c>
    </row>
    <row r="55" spans="10:12">
      <c r="J55" s="624" t="s">
        <v>7</v>
      </c>
      <c r="K55" s="624"/>
      <c r="L55" s="427">
        <f>L45+L50+L54</f>
        <v>659.33575868661774</v>
      </c>
    </row>
  </sheetData>
  <mergeCells count="20">
    <mergeCell ref="J53:K53"/>
    <mergeCell ref="J54:K54"/>
    <mergeCell ref="J46:K46"/>
    <mergeCell ref="J55:K55"/>
    <mergeCell ref="J47:K47"/>
    <mergeCell ref="J48:K48"/>
    <mergeCell ref="J49:K49"/>
    <mergeCell ref="J50:K50"/>
    <mergeCell ref="J51:K51"/>
    <mergeCell ref="J52:K52"/>
    <mergeCell ref="D7:L7"/>
    <mergeCell ref="D18:L18"/>
    <mergeCell ref="O31:Q31"/>
    <mergeCell ref="J45:K45"/>
    <mergeCell ref="A2:L2"/>
    <mergeCell ref="A4:A5"/>
    <mergeCell ref="B4:B5"/>
    <mergeCell ref="C4:C5"/>
    <mergeCell ref="D4:D5"/>
    <mergeCell ref="E4:L4"/>
  </mergeCells>
  <pageMargins left="0.7" right="0.7" top="0.75" bottom="0.75" header="0.3" footer="0.3"/>
  <pageSetup paperSize="9" scale="2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W48"/>
  <sheetViews>
    <sheetView view="pageBreakPreview" zoomScale="70" zoomScaleNormal="82" zoomScaleSheetLayoutView="70" workbookViewId="0">
      <pane ySplit="8" topLeftCell="A27" activePane="bottomLeft" state="frozen"/>
      <selection pane="bottomLeft" activeCell="S37" sqref="S37"/>
    </sheetView>
  </sheetViews>
  <sheetFormatPr defaultRowHeight="15" outlineLevelCol="1"/>
  <cols>
    <col min="1" max="1" width="5.875" style="12" customWidth="1"/>
    <col min="2" max="2" width="43" customWidth="1"/>
    <col min="3" max="7" width="13.625" customWidth="1"/>
    <col min="8" max="8" width="14.125" customWidth="1"/>
    <col min="9" max="11" width="12.375" customWidth="1"/>
    <col min="12" max="12" width="14.75" customWidth="1"/>
    <col min="13" max="13" width="12.375" customWidth="1"/>
    <col min="14" max="15" width="12.25" customWidth="1"/>
    <col min="16" max="16" width="14.25" customWidth="1"/>
    <col min="17" max="17" width="12.375" customWidth="1"/>
    <col min="18" max="19" width="14.125" customWidth="1"/>
    <col min="20" max="20" width="23.875" customWidth="1"/>
    <col min="21" max="21" width="12.75" customWidth="1"/>
    <col min="22" max="24" width="12.125" customWidth="1"/>
    <col min="25" max="25" width="13.75" customWidth="1"/>
    <col min="26" max="26" width="15.125" hidden="1" customWidth="1" outlineLevel="1"/>
    <col min="27" max="27" width="12.25" hidden="1" customWidth="1" outlineLevel="1"/>
    <col min="28" max="28" width="11.75" hidden="1" customWidth="1" outlineLevel="1"/>
    <col min="29" max="29" width="11.375" hidden="1" customWidth="1" outlineLevel="1"/>
    <col min="30" max="30" width="11.25" hidden="1" customWidth="1" outlineLevel="1"/>
    <col min="31" max="31" width="12.75" hidden="1" customWidth="1" outlineLevel="1"/>
    <col min="32" max="32" width="10.75" hidden="1" customWidth="1" outlineLevel="1"/>
    <col min="33" max="34" width="10.625" hidden="1" customWidth="1" outlineLevel="1"/>
    <col min="35" max="35" width="0" hidden="1" customWidth="1" outlineLevel="1"/>
    <col min="36" max="36" width="10.125" bestFit="1" customWidth="1" collapsed="1"/>
    <col min="37" max="37" width="10.125" bestFit="1" customWidth="1"/>
  </cols>
  <sheetData>
    <row r="1" spans="1:49" ht="18.75">
      <c r="P1" s="3"/>
      <c r="U1" s="630"/>
      <c r="V1" s="630"/>
      <c r="W1" s="630"/>
      <c r="X1" s="630"/>
      <c r="Y1" s="630"/>
    </row>
    <row r="3" spans="1:49" ht="30" customHeight="1">
      <c r="B3" s="631" t="s">
        <v>371</v>
      </c>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443"/>
    </row>
    <row r="4" spans="1:49" ht="15.75" thickBot="1">
      <c r="M4" s="3"/>
      <c r="N4" s="3"/>
      <c r="O4" s="3"/>
      <c r="P4" s="3"/>
      <c r="Y4" s="3"/>
      <c r="AB4" s="3">
        <f>AB10+AC10</f>
        <v>-2136.6945600000008</v>
      </c>
      <c r="AE4" s="4" t="s">
        <v>34</v>
      </c>
      <c r="AF4" s="4"/>
    </row>
    <row r="5" spans="1:49" s="22" customFormat="1" ht="24.75" customHeight="1">
      <c r="A5" s="367"/>
      <c r="B5" s="632"/>
      <c r="C5" s="635" t="s">
        <v>332</v>
      </c>
      <c r="D5" s="636"/>
      <c r="E5" s="636"/>
      <c r="F5" s="636"/>
      <c r="G5" s="636"/>
      <c r="H5" s="636"/>
      <c r="I5" s="636"/>
      <c r="J5" s="636"/>
      <c r="K5" s="636"/>
      <c r="L5" s="636"/>
      <c r="M5" s="636"/>
      <c r="N5" s="636"/>
      <c r="O5" s="636"/>
      <c r="P5" s="636"/>
      <c r="Q5" s="636"/>
      <c r="R5" s="636"/>
      <c r="S5" s="636"/>
      <c r="T5" s="636"/>
      <c r="U5" s="636"/>
      <c r="V5" s="636"/>
      <c r="W5" s="636"/>
      <c r="X5" s="636"/>
      <c r="Y5" s="637"/>
      <c r="Z5" s="638" t="s">
        <v>197</v>
      </c>
      <c r="AA5" s="639"/>
      <c r="AB5" s="639"/>
      <c r="AC5" s="639"/>
      <c r="AD5" s="639"/>
      <c r="AE5" s="640"/>
      <c r="AF5" s="372"/>
    </row>
    <row r="6" spans="1:49" s="18" customFormat="1" ht="25.5" customHeight="1">
      <c r="A6" s="368"/>
      <c r="B6" s="633"/>
      <c r="C6" s="641" t="s">
        <v>7</v>
      </c>
      <c r="D6" s="642"/>
      <c r="E6" s="642"/>
      <c r="F6" s="642"/>
      <c r="G6" s="642"/>
      <c r="H6" s="643"/>
      <c r="I6" s="647" t="s">
        <v>35</v>
      </c>
      <c r="J6" s="648"/>
      <c r="K6" s="648"/>
      <c r="L6" s="649"/>
      <c r="M6" s="653" t="s">
        <v>45</v>
      </c>
      <c r="N6" s="653"/>
      <c r="O6" s="653"/>
      <c r="P6" s="653"/>
      <c r="Q6" s="653"/>
      <c r="R6" s="653"/>
      <c r="S6" s="653"/>
      <c r="T6" s="653"/>
      <c r="U6" s="647" t="s">
        <v>54</v>
      </c>
      <c r="V6" s="648"/>
      <c r="W6" s="648"/>
      <c r="X6" s="648"/>
      <c r="Y6" s="654"/>
      <c r="Z6" s="622" t="s">
        <v>7</v>
      </c>
      <c r="AA6" s="522" t="s">
        <v>35</v>
      </c>
      <c r="AB6" s="653" t="s">
        <v>45</v>
      </c>
      <c r="AC6" s="653"/>
      <c r="AD6" s="653"/>
      <c r="AE6" s="658" t="s">
        <v>54</v>
      </c>
      <c r="AF6" s="373"/>
    </row>
    <row r="7" spans="1:49" s="18" customFormat="1" ht="22.5" customHeight="1" thickBot="1">
      <c r="A7" s="369"/>
      <c r="B7" s="633"/>
      <c r="C7" s="644"/>
      <c r="D7" s="645"/>
      <c r="E7" s="645"/>
      <c r="F7" s="645"/>
      <c r="G7" s="645"/>
      <c r="H7" s="646"/>
      <c r="I7" s="650"/>
      <c r="J7" s="651"/>
      <c r="K7" s="651"/>
      <c r="L7" s="652"/>
      <c r="M7" s="660" t="s">
        <v>17</v>
      </c>
      <c r="N7" s="661"/>
      <c r="O7" s="661"/>
      <c r="P7" s="662"/>
      <c r="Q7" s="660" t="s">
        <v>18</v>
      </c>
      <c r="R7" s="661"/>
      <c r="S7" s="661"/>
      <c r="T7" s="662"/>
      <c r="U7" s="650"/>
      <c r="V7" s="651"/>
      <c r="W7" s="651"/>
      <c r="X7" s="651"/>
      <c r="Y7" s="655"/>
      <c r="Z7" s="656"/>
      <c r="AA7" s="657"/>
      <c r="AB7" s="441" t="s">
        <v>17</v>
      </c>
      <c r="AC7" s="441" t="s">
        <v>18</v>
      </c>
      <c r="AD7" s="441" t="s">
        <v>19</v>
      </c>
      <c r="AE7" s="659"/>
      <c r="AF7" s="629" t="s">
        <v>342</v>
      </c>
      <c r="AG7" s="629"/>
      <c r="AH7" s="629"/>
      <c r="AI7" s="629"/>
    </row>
    <row r="8" spans="1:49" s="18" customFormat="1" ht="57.75" customHeight="1" thickBot="1">
      <c r="A8" s="364"/>
      <c r="B8" s="634"/>
      <c r="C8" s="365" t="s">
        <v>79</v>
      </c>
      <c r="D8" s="365" t="s">
        <v>80</v>
      </c>
      <c r="E8" s="365" t="s">
        <v>201</v>
      </c>
      <c r="F8" s="365" t="s">
        <v>331</v>
      </c>
      <c r="G8" s="473" t="s">
        <v>362</v>
      </c>
      <c r="H8" s="366" t="s">
        <v>422</v>
      </c>
      <c r="I8" s="441" t="s">
        <v>80</v>
      </c>
      <c r="J8" s="441" t="s">
        <v>201</v>
      </c>
      <c r="K8" s="441" t="s">
        <v>331</v>
      </c>
      <c r="L8" s="366" t="str">
        <f>$H$8</f>
        <v>на 2023 год с учетом ИПЦ</v>
      </c>
      <c r="M8" s="441" t="s">
        <v>80</v>
      </c>
      <c r="N8" s="441" t="s">
        <v>201</v>
      </c>
      <c r="O8" s="441" t="s">
        <v>331</v>
      </c>
      <c r="P8" s="366" t="str">
        <f>$H$8</f>
        <v>на 2023 год с учетом ИПЦ</v>
      </c>
      <c r="Q8" s="441" t="s">
        <v>80</v>
      </c>
      <c r="R8" s="441" t="s">
        <v>201</v>
      </c>
      <c r="S8" s="441" t="s">
        <v>331</v>
      </c>
      <c r="T8" s="366" t="str">
        <f>$H$8</f>
        <v>на 2023 год с учетом ИПЦ</v>
      </c>
      <c r="U8" s="441" t="s">
        <v>79</v>
      </c>
      <c r="V8" s="441" t="s">
        <v>80</v>
      </c>
      <c r="W8" s="441" t="s">
        <v>201</v>
      </c>
      <c r="X8" s="441" t="s">
        <v>331</v>
      </c>
      <c r="Y8" s="366" t="str">
        <f>$H$8</f>
        <v>на 2023 год с учетом ИПЦ</v>
      </c>
      <c r="Z8" s="351" t="s">
        <v>341</v>
      </c>
      <c r="AA8" s="352"/>
      <c r="AB8" s="352"/>
      <c r="AC8" s="352"/>
      <c r="AD8" s="352"/>
      <c r="AE8" s="440"/>
      <c r="AF8" s="378" t="s">
        <v>343</v>
      </c>
      <c r="AG8" s="379" t="s">
        <v>336</v>
      </c>
      <c r="AH8" s="379" t="s">
        <v>200</v>
      </c>
      <c r="AI8" s="379" t="s">
        <v>317</v>
      </c>
    </row>
    <row r="9" spans="1:49" s="18" customFormat="1" ht="34.5" customHeight="1" thickBot="1">
      <c r="A9" s="445"/>
      <c r="B9" s="446" t="s">
        <v>372</v>
      </c>
      <c r="C9" s="380">
        <v>1.0449999999999999</v>
      </c>
      <c r="D9" s="380">
        <v>1.034</v>
      </c>
      <c r="E9" s="380">
        <v>1.0669</v>
      </c>
      <c r="F9" s="380">
        <v>1.139</v>
      </c>
      <c r="G9" s="380">
        <v>1.06</v>
      </c>
      <c r="H9" s="380"/>
      <c r="I9" s="447"/>
      <c r="J9" s="352"/>
      <c r="K9" s="352"/>
      <c r="L9" s="448"/>
      <c r="M9" s="352"/>
      <c r="N9" s="352"/>
      <c r="O9" s="352"/>
      <c r="P9" s="448"/>
      <c r="Q9" s="352"/>
      <c r="R9" s="352"/>
      <c r="S9" s="352"/>
      <c r="T9" s="448"/>
      <c r="U9" s="440"/>
      <c r="V9" s="440"/>
      <c r="W9" s="440"/>
      <c r="X9" s="352"/>
      <c r="Y9" s="449"/>
      <c r="Z9" s="351"/>
      <c r="AA9" s="352"/>
      <c r="AB9" s="352"/>
      <c r="AC9" s="352"/>
      <c r="AD9" s="352"/>
      <c r="AE9" s="440"/>
      <c r="AF9" s="378"/>
      <c r="AG9" s="379"/>
      <c r="AH9" s="379"/>
      <c r="AI9" s="379"/>
    </row>
    <row r="10" spans="1:49" s="11" customFormat="1" ht="16.5" thickBot="1">
      <c r="A10" s="353">
        <v>1</v>
      </c>
      <c r="B10" s="354" t="s">
        <v>50</v>
      </c>
      <c r="C10" s="355">
        <f>U10</f>
        <v>0</v>
      </c>
      <c r="D10" s="355">
        <f t="shared" ref="D10:AE10" si="0">SUM(D11:D17)</f>
        <v>-5544.2245600000006</v>
      </c>
      <c r="E10" s="355">
        <f t="shared" si="0"/>
        <v>0</v>
      </c>
      <c r="F10" s="355">
        <f t="shared" si="0"/>
        <v>2341.9027055424008</v>
      </c>
      <c r="G10" s="355"/>
      <c r="H10" s="356">
        <f t="shared" si="0"/>
        <v>-4556.9176992371049</v>
      </c>
      <c r="I10" s="357">
        <f>SUM(I11:I17)</f>
        <v>-3407.53</v>
      </c>
      <c r="J10" s="357">
        <f t="shared" ref="J10:L10" si="1">SUM(J11:J17)</f>
        <v>0</v>
      </c>
      <c r="K10" s="357">
        <f t="shared" si="1"/>
        <v>0</v>
      </c>
      <c r="L10" s="358">
        <f t="shared" si="1"/>
        <v>-4538.5124516839769</v>
      </c>
      <c r="M10" s="357">
        <f>SUM(M11:M17)</f>
        <v>-2136.6945600000008</v>
      </c>
      <c r="N10" s="357">
        <f t="shared" ref="N10:P10" si="2">SUM(N11:N17)</f>
        <v>0</v>
      </c>
      <c r="O10" s="357">
        <f t="shared" si="2"/>
        <v>2341.9027055424008</v>
      </c>
      <c r="P10" s="358">
        <f t="shared" si="2"/>
        <v>-18.405247553128447</v>
      </c>
      <c r="Q10" s="357">
        <f t="shared" si="0"/>
        <v>0</v>
      </c>
      <c r="R10" s="357">
        <f t="shared" si="0"/>
        <v>0</v>
      </c>
      <c r="S10" s="357">
        <f t="shared" si="0"/>
        <v>0</v>
      </c>
      <c r="T10" s="358">
        <f t="shared" si="0"/>
        <v>0</v>
      </c>
      <c r="U10" s="359"/>
      <c r="V10" s="359"/>
      <c r="W10" s="359"/>
      <c r="X10" s="357">
        <f t="shared" ref="X10" si="3">SUM(X11:X17)</f>
        <v>0</v>
      </c>
      <c r="Y10" s="360">
        <f t="shared" si="0"/>
        <v>0</v>
      </c>
      <c r="Z10" s="329">
        <f t="shared" si="0"/>
        <v>-5544.2245600000006</v>
      </c>
      <c r="AA10" s="70">
        <f t="shared" si="0"/>
        <v>-3407.53</v>
      </c>
      <c r="AB10" s="70">
        <f t="shared" si="0"/>
        <v>-2136.6945600000008</v>
      </c>
      <c r="AC10" s="70">
        <f t="shared" si="0"/>
        <v>0</v>
      </c>
      <c r="AD10" s="70">
        <f t="shared" si="0"/>
        <v>0</v>
      </c>
      <c r="AE10" s="377">
        <f t="shared" si="0"/>
        <v>0</v>
      </c>
      <c r="AR10" s="327"/>
      <c r="AS10" s="327"/>
      <c r="AT10" s="327"/>
      <c r="AU10" s="327"/>
      <c r="AV10" s="327"/>
      <c r="AW10" s="327"/>
    </row>
    <row r="11" spans="1:49" ht="16.5" thickBot="1">
      <c r="A11" s="26" t="s">
        <v>36</v>
      </c>
      <c r="B11" s="23" t="s">
        <v>8</v>
      </c>
      <c r="C11" s="355"/>
      <c r="D11" s="355"/>
      <c r="E11" s="355"/>
      <c r="F11" s="355"/>
      <c r="G11" s="355"/>
      <c r="H11" s="361">
        <f t="shared" ref="H11:H16" si="4">SUM(I11:Y11)</f>
        <v>0</v>
      </c>
      <c r="I11" s="355"/>
      <c r="J11" s="355"/>
      <c r="K11" s="355"/>
      <c r="L11" s="356"/>
      <c r="M11" s="355"/>
      <c r="N11" s="355"/>
      <c r="O11" s="355"/>
      <c r="P11" s="356"/>
      <c r="Q11" s="355"/>
      <c r="R11" s="355"/>
      <c r="S11" s="355"/>
      <c r="T11" s="356"/>
      <c r="U11" s="355"/>
      <c r="V11" s="355"/>
      <c r="W11" s="355"/>
      <c r="X11" s="355"/>
      <c r="Y11" s="386"/>
      <c r="Z11" s="330">
        <f>SUM(AA11:AE11)</f>
        <v>0</v>
      </c>
      <c r="AA11" s="13">
        <f>I11*[149]График!$G$5</f>
        <v>0</v>
      </c>
      <c r="AB11" s="13">
        <f>M11*[149]График!$G$5</f>
        <v>0</v>
      </c>
      <c r="AC11" s="13">
        <f>Q11*[149]График!$G$5</f>
        <v>0</v>
      </c>
      <c r="AD11" s="13"/>
      <c r="AE11" s="13">
        <f>Y11*[149]График!$G$5</f>
        <v>0</v>
      </c>
      <c r="AF11" s="375"/>
      <c r="AJ11" s="3"/>
    </row>
    <row r="12" spans="1:49" ht="16.5" thickBot="1">
      <c r="A12" s="26" t="s">
        <v>37</v>
      </c>
      <c r="B12" s="23" t="s">
        <v>9</v>
      </c>
      <c r="C12" s="355"/>
      <c r="D12" s="355"/>
      <c r="E12" s="355"/>
      <c r="F12" s="355"/>
      <c r="G12" s="355"/>
      <c r="H12" s="361">
        <f t="shared" si="4"/>
        <v>0</v>
      </c>
      <c r="I12" s="355"/>
      <c r="J12" s="355"/>
      <c r="K12" s="355"/>
      <c r="L12" s="356"/>
      <c r="M12" s="355"/>
      <c r="N12" s="355"/>
      <c r="O12" s="355"/>
      <c r="P12" s="356"/>
      <c r="Q12" s="355"/>
      <c r="R12" s="355"/>
      <c r="S12" s="355"/>
      <c r="T12" s="356"/>
      <c r="U12" s="355"/>
      <c r="V12" s="355"/>
      <c r="W12" s="355"/>
      <c r="X12" s="355"/>
      <c r="Y12" s="386"/>
      <c r="Z12" s="330">
        <f t="shared" ref="Z12:Z17" si="5">SUM(AA12:AE12)</f>
        <v>0</v>
      </c>
      <c r="AA12" s="13">
        <f>I12*[149]График!$G$5</f>
        <v>0</v>
      </c>
      <c r="AB12" s="13">
        <f>M12*[149]График!$G$5</f>
        <v>0</v>
      </c>
      <c r="AC12" s="13">
        <f>Q12*[149]График!$G$5</f>
        <v>0</v>
      </c>
      <c r="AD12" s="13"/>
      <c r="AE12" s="13">
        <f>Y12*[149]График!$G$5</f>
        <v>0</v>
      </c>
      <c r="AF12" s="375"/>
    </row>
    <row r="13" spans="1:49" ht="16.5" thickBot="1">
      <c r="A13" s="26" t="s">
        <v>38</v>
      </c>
      <c r="B13" s="23" t="s">
        <v>10</v>
      </c>
      <c r="C13" s="355"/>
      <c r="D13" s="355"/>
      <c r="E13" s="355"/>
      <c r="F13" s="355"/>
      <c r="G13" s="355"/>
      <c r="H13" s="361">
        <f t="shared" si="4"/>
        <v>0</v>
      </c>
      <c r="I13" s="355"/>
      <c r="J13" s="355"/>
      <c r="K13" s="355"/>
      <c r="L13" s="356"/>
      <c r="M13" s="355"/>
      <c r="N13" s="355"/>
      <c r="O13" s="355"/>
      <c r="P13" s="356"/>
      <c r="Q13" s="355"/>
      <c r="R13" s="355"/>
      <c r="S13" s="355"/>
      <c r="T13" s="356"/>
      <c r="U13" s="355"/>
      <c r="V13" s="355"/>
      <c r="W13" s="355"/>
      <c r="X13" s="355"/>
      <c r="Y13" s="386"/>
      <c r="Z13" s="330">
        <f t="shared" si="5"/>
        <v>0</v>
      </c>
      <c r="AA13" s="13">
        <f>I13*[149]График!$G$5</f>
        <v>0</v>
      </c>
      <c r="AB13" s="13">
        <f>M13*[149]График!$G$5</f>
        <v>0</v>
      </c>
      <c r="AC13" s="13">
        <f>Q13*[149]График!$G$5</f>
        <v>0</v>
      </c>
      <c r="AD13" s="13"/>
      <c r="AE13" s="13">
        <f>Y13*[149]График!$G$5</f>
        <v>0</v>
      </c>
      <c r="AF13" s="375"/>
    </row>
    <row r="14" spans="1:49" ht="66" customHeight="1" thickBot="1">
      <c r="A14" s="26" t="s">
        <v>60</v>
      </c>
      <c r="B14" s="23" t="s">
        <v>11</v>
      </c>
      <c r="C14" s="355"/>
      <c r="D14" s="355"/>
      <c r="E14" s="355"/>
      <c r="F14" s="355"/>
      <c r="G14" s="355"/>
      <c r="H14" s="361">
        <f t="shared" si="4"/>
        <v>0</v>
      </c>
      <c r="I14" s="355"/>
      <c r="J14" s="355"/>
      <c r="K14" s="355"/>
      <c r="L14" s="356"/>
      <c r="M14" s="355"/>
      <c r="N14" s="355"/>
      <c r="O14" s="355"/>
      <c r="P14" s="356"/>
      <c r="Q14" s="355"/>
      <c r="R14" s="355"/>
      <c r="S14" s="355"/>
      <c r="T14" s="356"/>
      <c r="U14" s="355"/>
      <c r="V14" s="355"/>
      <c r="W14" s="355"/>
      <c r="X14" s="355"/>
      <c r="Y14" s="386"/>
      <c r="Z14" s="330">
        <f t="shared" si="5"/>
        <v>0</v>
      </c>
      <c r="AA14" s="13">
        <f>I14*[149]График!$G$5</f>
        <v>0</v>
      </c>
      <c r="AB14" s="13">
        <f>M14*[149]График!$G$5</f>
        <v>0</v>
      </c>
      <c r="AC14" s="13">
        <f>Q14*[149]График!$G$5</f>
        <v>0</v>
      </c>
      <c r="AD14" s="13"/>
      <c r="AE14" s="13">
        <f>Y14*[149]График!$G$5</f>
        <v>0</v>
      </c>
      <c r="AF14" s="375"/>
    </row>
    <row r="15" spans="1:49" ht="38.25" customHeight="1" thickBot="1">
      <c r="A15" s="26" t="s">
        <v>61</v>
      </c>
      <c r="B15" s="23" t="s">
        <v>12</v>
      </c>
      <c r="C15" s="355"/>
      <c r="D15" s="355"/>
      <c r="E15" s="355"/>
      <c r="F15" s="355"/>
      <c r="G15" s="355"/>
      <c r="H15" s="361">
        <f t="shared" si="4"/>
        <v>0</v>
      </c>
      <c r="I15" s="355"/>
      <c r="J15" s="355"/>
      <c r="K15" s="355"/>
      <c r="L15" s="356"/>
      <c r="M15" s="355"/>
      <c r="N15" s="355"/>
      <c r="O15" s="355"/>
      <c r="P15" s="356"/>
      <c r="Q15" s="355"/>
      <c r="R15" s="355"/>
      <c r="S15" s="355"/>
      <c r="T15" s="356"/>
      <c r="U15" s="355"/>
      <c r="V15" s="355"/>
      <c r="W15" s="355"/>
      <c r="X15" s="355"/>
      <c r="Y15" s="386"/>
      <c r="Z15" s="330">
        <f t="shared" si="5"/>
        <v>0</v>
      </c>
      <c r="AA15" s="13">
        <f>I15*[149]График!$G$5</f>
        <v>0</v>
      </c>
      <c r="AB15" s="13">
        <f>M15*[149]График!$G$5</f>
        <v>0</v>
      </c>
      <c r="AC15" s="13">
        <f>Q15*[149]График!$G$5</f>
        <v>0</v>
      </c>
      <c r="AD15" s="13"/>
      <c r="AE15" s="13">
        <f>Y15*[149]График!$G$5</f>
        <v>0</v>
      </c>
      <c r="AF15" s="375"/>
    </row>
    <row r="16" spans="1:49" ht="114" customHeight="1" thickBot="1">
      <c r="A16" s="26" t="s">
        <v>62</v>
      </c>
      <c r="B16" s="23" t="s">
        <v>14</v>
      </c>
      <c r="C16" s="355"/>
      <c r="D16" s="355"/>
      <c r="E16" s="355"/>
      <c r="F16" s="355"/>
      <c r="G16" s="355"/>
      <c r="H16" s="361">
        <f t="shared" si="4"/>
        <v>0</v>
      </c>
      <c r="I16" s="355"/>
      <c r="J16" s="355"/>
      <c r="K16" s="355"/>
      <c r="L16" s="356"/>
      <c r="M16" s="355"/>
      <c r="N16" s="355"/>
      <c r="O16" s="355"/>
      <c r="P16" s="356"/>
      <c r="Q16" s="355"/>
      <c r="R16" s="355"/>
      <c r="S16" s="355"/>
      <c r="T16" s="356"/>
      <c r="U16" s="355"/>
      <c r="V16" s="355"/>
      <c r="W16" s="355"/>
      <c r="X16" s="355"/>
      <c r="Y16" s="386"/>
      <c r="Z16" s="330">
        <f t="shared" si="5"/>
        <v>0</v>
      </c>
      <c r="AA16" s="13">
        <f>I16*[149]График!$G$5</f>
        <v>0</v>
      </c>
      <c r="AB16" s="13">
        <f>M16*[149]График!$G$5</f>
        <v>0</v>
      </c>
      <c r="AC16" s="13">
        <f>Q16*[149]График!$G$5</f>
        <v>0</v>
      </c>
      <c r="AD16" s="13"/>
      <c r="AE16" s="13">
        <f>Y16*[149]График!$G$5</f>
        <v>0</v>
      </c>
      <c r="AF16" s="375"/>
    </row>
    <row r="17" spans="1:36" ht="21" customHeight="1" thickBot="1">
      <c r="A17" s="26" t="s">
        <v>63</v>
      </c>
      <c r="B17" s="23" t="s">
        <v>13</v>
      </c>
      <c r="C17" s="355">
        <f>U17</f>
        <v>0</v>
      </c>
      <c r="D17" s="355">
        <f>I17+M17+Q17+V17</f>
        <v>-5544.2245600000006</v>
      </c>
      <c r="E17" s="355">
        <f>J17+N17</f>
        <v>0</v>
      </c>
      <c r="F17" s="355">
        <f>K17+O17</f>
        <v>2341.9027055424008</v>
      </c>
      <c r="G17" s="355"/>
      <c r="H17" s="361">
        <f>L17+P17+T17</f>
        <v>-4556.9176992371049</v>
      </c>
      <c r="I17" s="355">
        <v>-3407.53</v>
      </c>
      <c r="J17" s="355"/>
      <c r="K17" s="355"/>
      <c r="L17" s="356">
        <f>(I17*$D$9*$E$9*$F$9*$G$9)+(J17*$E$9*$F$9)+(K17*$F$9)</f>
        <v>-4538.5124516839769</v>
      </c>
      <c r="M17" s="355">
        <v>-2136.6945600000008</v>
      </c>
      <c r="N17" s="355"/>
      <c r="O17" s="450">
        <v>2341.9027055424008</v>
      </c>
      <c r="P17" s="356">
        <f>(M17*$D$9*$E$9*$F$9*$G$9)+(N17*$E$9*$F$9)+(O17*$F$9*$G$9)</f>
        <v>-18.405247553128447</v>
      </c>
      <c r="Q17" s="355">
        <v>0</v>
      </c>
      <c r="R17" s="355"/>
      <c r="S17" s="355"/>
      <c r="T17" s="356">
        <f>(Q17*$D$9*$E$9*$F$9)+(R17*$E$9*$F$9)+(S17*$F$9)</f>
        <v>0</v>
      </c>
      <c r="U17" s="355"/>
      <c r="V17" s="355"/>
      <c r="W17" s="355"/>
      <c r="X17" s="355"/>
      <c r="Y17" s="356">
        <f>(U17*$C$9*$D$9*$E$9*$F$9)+(V17*$D$9*$E$9*$F$9)+(W17*$E$9*$F$9)+(X17*$F$9)</f>
        <v>0</v>
      </c>
      <c r="Z17" s="330">
        <f t="shared" si="5"/>
        <v>-5544.2245600000006</v>
      </c>
      <c r="AA17" s="13">
        <f>I17*[149]График!$G$5</f>
        <v>-3407.53</v>
      </c>
      <c r="AB17" s="13">
        <f>M17*[149]График!$G$5</f>
        <v>-2136.6945600000008</v>
      </c>
      <c r="AC17" s="13">
        <f>Q17*[149]График!$G$5</f>
        <v>0</v>
      </c>
      <c r="AD17" s="13"/>
      <c r="AE17" s="13">
        <f>Y17*[149]График!$G$5</f>
        <v>0</v>
      </c>
      <c r="AF17" s="375"/>
      <c r="AH17" s="3"/>
    </row>
    <row r="18" spans="1:36" s="11" customFormat="1" ht="16.5" thickBot="1">
      <c r="A18" s="27">
        <v>2</v>
      </c>
      <c r="B18" s="24" t="s">
        <v>51</v>
      </c>
      <c r="C18" s="355">
        <f t="shared" ref="C18:C22" si="6">U18</f>
        <v>0</v>
      </c>
      <c r="D18" s="355">
        <f>D19+D20</f>
        <v>-29873.805683637478</v>
      </c>
      <c r="E18" s="355">
        <f t="shared" ref="E18:X18" si="7">E19+E20</f>
        <v>-14881.992013353078</v>
      </c>
      <c r="F18" s="355">
        <f t="shared" si="7"/>
        <v>0</v>
      </c>
      <c r="G18" s="355"/>
      <c r="H18" s="361">
        <f t="shared" si="7"/>
        <v>-58958.783874998044</v>
      </c>
      <c r="I18" s="355">
        <f t="shared" si="7"/>
        <v>-8923.7999999999993</v>
      </c>
      <c r="J18" s="355">
        <f t="shared" si="7"/>
        <v>0</v>
      </c>
      <c r="K18" s="355">
        <f t="shared" si="7"/>
        <v>0</v>
      </c>
      <c r="L18" s="356">
        <f>(I18*$D$9*$E$9*$F$9*$G$9)+(J18*$E$9*$F$9)+(K18*$F$9)</f>
        <v>-11885.670094272822</v>
      </c>
      <c r="M18" s="355">
        <f t="shared" si="7"/>
        <v>-20950.005683637479</v>
      </c>
      <c r="N18" s="355">
        <f>N19+N20</f>
        <v>-14777.12421641457</v>
      </c>
      <c r="O18" s="355">
        <f t="shared" ref="O18" si="8">O19+O20</f>
        <v>0</v>
      </c>
      <c r="P18" s="356">
        <f t="shared" ref="P18" si="9">(M18*$D$9*$E$9*$F$9)+(N18*$E$9*$F$9)+(O18*$F$9)</f>
        <v>-44281.162653885884</v>
      </c>
      <c r="Q18" s="355">
        <f t="shared" si="7"/>
        <v>0</v>
      </c>
      <c r="R18" s="355">
        <f t="shared" si="7"/>
        <v>-104.86779693850714</v>
      </c>
      <c r="S18" s="355">
        <f t="shared" si="7"/>
        <v>0</v>
      </c>
      <c r="T18" s="356">
        <f>(Q18*$D$9*$E$9*$F$9)+(R18*$E$9*$F$9*$G$9)+(S18*$F$9)</f>
        <v>-135.08136760617603</v>
      </c>
      <c r="U18" s="355">
        <f t="shared" ref="U18" si="10">U19+U20</f>
        <v>0</v>
      </c>
      <c r="V18" s="355">
        <f t="shared" si="7"/>
        <v>0</v>
      </c>
      <c r="W18" s="355">
        <f t="shared" si="7"/>
        <v>0</v>
      </c>
      <c r="X18" s="355">
        <f t="shared" si="7"/>
        <v>0</v>
      </c>
      <c r="Y18" s="356">
        <f t="shared" ref="Y18:Y23" si="11">(U18*$C$9*$D$9*$E$9*$F$9)+(V18*$D$9*$E$9*$F$9)+(W18*$E$9*$F$9)+(X18*$F$9)</f>
        <v>0</v>
      </c>
      <c r="Z18" s="285">
        <f t="shared" ref="Z18:AE18" si="12">SUM(Z19:Z20)</f>
        <v>-29978.673480575984</v>
      </c>
      <c r="AA18" s="71">
        <f t="shared" si="12"/>
        <v>-8923.7999999999993</v>
      </c>
      <c r="AB18" s="71">
        <f t="shared" si="12"/>
        <v>-20950.005683637479</v>
      </c>
      <c r="AC18" s="71">
        <f t="shared" si="12"/>
        <v>-104.86779693850714</v>
      </c>
      <c r="AD18" s="71">
        <f t="shared" si="12"/>
        <v>0</v>
      </c>
      <c r="AE18" s="72">
        <f t="shared" si="12"/>
        <v>0</v>
      </c>
      <c r="AF18" s="374"/>
    </row>
    <row r="19" spans="1:36" ht="16.5" thickBot="1">
      <c r="A19" s="26" t="s">
        <v>39</v>
      </c>
      <c r="B19" s="23" t="s">
        <v>27</v>
      </c>
      <c r="C19" s="355">
        <f t="shared" si="6"/>
        <v>0</v>
      </c>
      <c r="D19" s="355">
        <f>I19+M19+Q19+V19</f>
        <v>-11107.425683637481</v>
      </c>
      <c r="E19" s="355">
        <f>J19+N19+R19</f>
        <v>-6242.6805499225575</v>
      </c>
      <c r="F19" s="355">
        <f>K19+O19+S19</f>
        <v>0</v>
      </c>
      <c r="G19" s="355"/>
      <c r="H19" s="361">
        <f>L19+P19+T19+Y19</f>
        <v>-22835.321811056539</v>
      </c>
      <c r="I19" s="355">
        <v>-3204.98</v>
      </c>
      <c r="J19" s="355"/>
      <c r="K19" s="355"/>
      <c r="L19" s="356">
        <f>(I19*$D$9*$E$9*$F$9*$G$9)+(J19*$E$9*$F$9)+(K19*$F$9)</f>
        <v>-4268.7347249761888</v>
      </c>
      <c r="M19" s="355">
        <f>-7902.44568363748</f>
        <v>-7902.4456836374802</v>
      </c>
      <c r="N19" s="355">
        <f>-6137.81275298405</f>
        <v>-6137.8127529840503</v>
      </c>
      <c r="O19" s="355"/>
      <c r="P19" s="356">
        <f>(M19*$D$9*$E$9*$F$9*$G$9)+(N19*$E$9*$F$9*$G$9)+(O19*$F$9)</f>
        <v>-18431.505718474175</v>
      </c>
      <c r="Q19" s="355"/>
      <c r="R19" s="355">
        <v>-104.86779693850714</v>
      </c>
      <c r="S19" s="355"/>
      <c r="T19" s="356">
        <f>(Q19*$D$9*$E$9*$F$9)+(R19*$E$9*$F$9*$G$9)+(S19*$F$9)</f>
        <v>-135.08136760617603</v>
      </c>
      <c r="U19" s="355"/>
      <c r="V19" s="355"/>
      <c r="W19" s="355"/>
      <c r="X19" s="355"/>
      <c r="Y19" s="356">
        <f t="shared" si="11"/>
        <v>0</v>
      </c>
      <c r="Z19" s="330">
        <f>SUM(AA19:AE19)</f>
        <v>-11212.293480575989</v>
      </c>
      <c r="AA19" s="13">
        <f>I19*[149]График!$G$5</f>
        <v>-3204.98</v>
      </c>
      <c r="AB19" s="13">
        <f>M19*[149]График!$G$5</f>
        <v>-7902.4456836374802</v>
      </c>
      <c r="AC19" s="13">
        <f>R19*[149]График!$G$5</f>
        <v>-104.86779693850714</v>
      </c>
      <c r="AD19" s="13"/>
      <c r="AE19" s="13">
        <f>Y19*[149]График!$G$5</f>
        <v>0</v>
      </c>
      <c r="AF19" s="375"/>
      <c r="AH19" s="11"/>
    </row>
    <row r="20" spans="1:36" ht="16.5" thickBot="1">
      <c r="A20" s="26" t="s">
        <v>40</v>
      </c>
      <c r="B20" s="23" t="s">
        <v>28</v>
      </c>
      <c r="C20" s="355">
        <f t="shared" si="6"/>
        <v>0</v>
      </c>
      <c r="D20" s="355">
        <f>I20+M20+Q20+V20</f>
        <v>-18766.379999999997</v>
      </c>
      <c r="E20" s="355">
        <f>J20+N20+R20+W20</f>
        <v>-8639.3114634305202</v>
      </c>
      <c r="F20" s="355">
        <f>K20+O20+S20+X20</f>
        <v>0</v>
      </c>
      <c r="G20" s="355"/>
      <c r="H20" s="361">
        <f>L20+P20+T20+Y20</f>
        <v>-36123.462063941501</v>
      </c>
      <c r="I20" s="355">
        <v>-5718.82</v>
      </c>
      <c r="J20" s="355"/>
      <c r="K20" s="355"/>
      <c r="L20" s="356">
        <f t="shared" ref="L20:L21" si="13">(I20*$D$9*$E$9*$F$9*$G$9)+(J20*$E$9*$F$9)+(K20*$F$9)</f>
        <v>-7616.9353692966342</v>
      </c>
      <c r="M20" s="355">
        <v>-13047.56</v>
      </c>
      <c r="N20" s="355">
        <v>-8639.3114634305202</v>
      </c>
      <c r="O20" s="355"/>
      <c r="P20" s="356">
        <f>(M20*$D$9*$E$9*$F$9*$G$9)+(N20*$E$9*$F$9*$G$9)+(O20*$F$9)</f>
        <v>-28506.526694644865</v>
      </c>
      <c r="Q20" s="355"/>
      <c r="R20" s="355"/>
      <c r="S20" s="355"/>
      <c r="T20" s="356">
        <f t="shared" ref="T20:T21" si="14">(Q20*$D$9*$E$9*$F$9)+(R20*$E$9*$F$9)+(S20*$F$9)</f>
        <v>0</v>
      </c>
      <c r="U20" s="355"/>
      <c r="V20" s="355"/>
      <c r="W20" s="355"/>
      <c r="X20" s="355"/>
      <c r="Y20" s="356">
        <f t="shared" si="11"/>
        <v>0</v>
      </c>
      <c r="Z20" s="330">
        <f>SUM(AA20:AE20)</f>
        <v>-18766.379999999997</v>
      </c>
      <c r="AA20" s="13">
        <f>I20*[149]График!$G$5</f>
        <v>-5718.82</v>
      </c>
      <c r="AB20" s="13">
        <f>M20*[149]График!$G$5</f>
        <v>-13047.56</v>
      </c>
      <c r="AC20" s="13">
        <f>Q20*[149]График!$G$5</f>
        <v>0</v>
      </c>
      <c r="AD20" s="13"/>
      <c r="AE20" s="13">
        <f>Y20*[149]График!$G$5</f>
        <v>0</v>
      </c>
      <c r="AF20" s="375"/>
      <c r="AH20" s="11"/>
    </row>
    <row r="21" spans="1:36" s="11" customFormat="1" ht="16.5" thickBot="1">
      <c r="A21" s="27">
        <v>3</v>
      </c>
      <c r="B21" s="24" t="s">
        <v>55</v>
      </c>
      <c r="C21" s="355">
        <f t="shared" si="6"/>
        <v>0</v>
      </c>
      <c r="D21" s="355">
        <f>I21+M21+Q21+V21</f>
        <v>-841.22378449575729</v>
      </c>
      <c r="E21" s="355"/>
      <c r="F21" s="355"/>
      <c r="G21" s="355"/>
      <c r="H21" s="361">
        <f>L21+P21+T21+Y21</f>
        <v>-1106.5883537356233</v>
      </c>
      <c r="I21" s="355">
        <v>-362.2</v>
      </c>
      <c r="J21" s="355"/>
      <c r="K21" s="355"/>
      <c r="L21" s="356">
        <f t="shared" si="13"/>
        <v>-482.41665077048083</v>
      </c>
      <c r="M21" s="355">
        <v>-369.10378449575728</v>
      </c>
      <c r="N21" s="355"/>
      <c r="O21" s="450">
        <v>11.465985800321501</v>
      </c>
      <c r="P21" s="356">
        <f>(M21*$D$9*$E$9*$F$9*$G$9)+(N21*$E$9*$F$9)+(O21*$F$9*$G$9)</f>
        <v>-477.76850513882761</v>
      </c>
      <c r="Q21" s="355"/>
      <c r="R21" s="355"/>
      <c r="S21" s="355"/>
      <c r="T21" s="356">
        <f t="shared" si="14"/>
        <v>0</v>
      </c>
      <c r="U21" s="355"/>
      <c r="V21" s="355">
        <v>-109.92</v>
      </c>
      <c r="W21" s="355"/>
      <c r="X21" s="355"/>
      <c r="Y21" s="356">
        <f>(U21*$C$9*$D$9*$E$9*$F$9)+(V21*$D$9*$E$9*$F$9*$G$9)+(W21*$E$9*$F$9)+(X21*$F$9)</f>
        <v>-146.40319782631488</v>
      </c>
      <c r="Z21" s="285">
        <f>SUM(AA21:AE21)</f>
        <v>-877.70698232207224</v>
      </c>
      <c r="AA21" s="71">
        <f>I21*[149]График!$G$5</f>
        <v>-362.2</v>
      </c>
      <c r="AB21" s="71">
        <f>M21*[149]График!$G$5</f>
        <v>-369.10378449575728</v>
      </c>
      <c r="AC21" s="71">
        <f>Q21*[149]График!$G$5</f>
        <v>0</v>
      </c>
      <c r="AD21" s="71"/>
      <c r="AE21" s="71">
        <f>Y21*[149]График!$G$5</f>
        <v>-146.40319782631488</v>
      </c>
      <c r="AF21" s="374"/>
    </row>
    <row r="22" spans="1:36" s="11" customFormat="1" ht="16.5" thickBot="1">
      <c r="A22" s="29"/>
      <c r="B22" s="25" t="s">
        <v>213</v>
      </c>
      <c r="C22" s="355">
        <f t="shared" si="6"/>
        <v>0</v>
      </c>
      <c r="D22" s="355">
        <f>D18+D10+D21</f>
        <v>-36259.254028133233</v>
      </c>
      <c r="E22" s="355">
        <f t="shared" ref="E22:F22" si="15">E18+E10+E21</f>
        <v>-14881.992013353078</v>
      </c>
      <c r="F22" s="355">
        <f t="shared" si="15"/>
        <v>2341.9027055424008</v>
      </c>
      <c r="G22" s="355"/>
      <c r="H22" s="361">
        <f>H18+H10+H21</f>
        <v>-64622.289927970771</v>
      </c>
      <c r="I22" s="355">
        <f t="shared" ref="I22:X22" si="16">I18+I10+I21</f>
        <v>-12693.53</v>
      </c>
      <c r="J22" s="355">
        <f t="shared" si="16"/>
        <v>0</v>
      </c>
      <c r="K22" s="355">
        <f t="shared" si="16"/>
        <v>0</v>
      </c>
      <c r="L22" s="356">
        <f>(I22*$D$9*$E$9*$F$9*$G$9)+(J22*$E$9*$F$9)+(K22*$F$9)</f>
        <v>-16906.599196727282</v>
      </c>
      <c r="M22" s="355">
        <f t="shared" si="16"/>
        <v>-23455.804028133236</v>
      </c>
      <c r="N22" s="355">
        <f t="shared" si="16"/>
        <v>-14777.12421641457</v>
      </c>
      <c r="O22" s="355">
        <f t="shared" si="16"/>
        <v>2353.3686913427223</v>
      </c>
      <c r="P22" s="356">
        <f>(M22*$D$9*$E$9*$F$9*$G$9)+(N22*$E$9*$F$9*$G$9)+(O22*$F$9*$G$9)</f>
        <v>-47434.206165810981</v>
      </c>
      <c r="Q22" s="355">
        <f t="shared" si="16"/>
        <v>0</v>
      </c>
      <c r="R22" s="355">
        <f t="shared" si="16"/>
        <v>-104.86779693850714</v>
      </c>
      <c r="S22" s="355">
        <f t="shared" si="16"/>
        <v>0</v>
      </c>
      <c r="T22" s="356">
        <f>(Q22*$D$9*$E$9*$F$9)+(R22*$E$9*$F$9*$G$9)+(S22*$F$9)</f>
        <v>-135.08136760617603</v>
      </c>
      <c r="U22" s="355">
        <f t="shared" ref="U22" si="17">U18+U10+U21</f>
        <v>0</v>
      </c>
      <c r="V22" s="355">
        <f t="shared" si="16"/>
        <v>-109.92</v>
      </c>
      <c r="W22" s="355">
        <f t="shared" si="16"/>
        <v>0</v>
      </c>
      <c r="X22" s="355">
        <f t="shared" si="16"/>
        <v>0</v>
      </c>
      <c r="Y22" s="356">
        <f t="shared" si="11"/>
        <v>-138.11622436444799</v>
      </c>
      <c r="Z22" s="261">
        <f t="shared" ref="Z22:AE22" si="18">SUM(Z10,Z18,Z21)</f>
        <v>-36400.60502289806</v>
      </c>
      <c r="AA22" s="73">
        <f t="shared" si="18"/>
        <v>-12693.53</v>
      </c>
      <c r="AB22" s="73">
        <f t="shared" si="18"/>
        <v>-23455.804028133236</v>
      </c>
      <c r="AC22" s="73">
        <f t="shared" si="18"/>
        <v>-104.86779693850714</v>
      </c>
      <c r="AD22" s="73">
        <f t="shared" si="18"/>
        <v>0</v>
      </c>
      <c r="AE22" s="73">
        <f t="shared" si="18"/>
        <v>-146.40319782631488</v>
      </c>
      <c r="AF22" s="374"/>
      <c r="AJ22" s="327">
        <f>M22+N22</f>
        <v>-38232.928244547802</v>
      </c>
    </row>
    <row r="23" spans="1:36" s="11" customFormat="1" ht="41.25" hidden="1" customHeight="1" thickBot="1">
      <c r="A23" s="387"/>
      <c r="B23" s="223"/>
      <c r="C23" s="355"/>
      <c r="D23" s="355"/>
      <c r="E23" s="355"/>
      <c r="F23" s="355"/>
      <c r="G23" s="355"/>
      <c r="H23" s="361"/>
      <c r="I23" s="355"/>
      <c r="J23" s="355"/>
      <c r="K23" s="355"/>
      <c r="L23" s="356"/>
      <c r="M23" s="355"/>
      <c r="N23" s="355"/>
      <c r="O23" s="355"/>
      <c r="P23" s="356"/>
      <c r="Q23" s="355"/>
      <c r="R23" s="355"/>
      <c r="S23" s="355"/>
      <c r="T23" s="356"/>
      <c r="U23" s="355"/>
      <c r="V23" s="355"/>
      <c r="W23" s="355"/>
      <c r="X23" s="355"/>
      <c r="Y23" s="356">
        <f t="shared" si="11"/>
        <v>0</v>
      </c>
      <c r="Z23" s="224"/>
      <c r="AA23" s="224"/>
      <c r="AB23" s="224"/>
      <c r="AC23" s="224"/>
      <c r="AD23" s="224"/>
      <c r="AE23" s="224"/>
      <c r="AF23" s="224"/>
    </row>
    <row r="24" spans="1:36" s="11" customFormat="1" ht="16.5" thickBot="1">
      <c r="A24" s="353">
        <v>4</v>
      </c>
      <c r="B24" s="354" t="s">
        <v>53</v>
      </c>
      <c r="C24" s="355"/>
      <c r="D24" s="355"/>
      <c r="E24" s="355"/>
      <c r="F24" s="355"/>
      <c r="G24" s="355"/>
      <c r="H24" s="361">
        <f>SUM(I24:Y24)</f>
        <v>0</v>
      </c>
      <c r="I24" s="355">
        <f>SUM(I25:I28)</f>
        <v>0</v>
      </c>
      <c r="J24" s="355"/>
      <c r="K24" s="355"/>
      <c r="L24" s="356"/>
      <c r="M24" s="355">
        <f>SUM(M25:M28)</f>
        <v>0</v>
      </c>
      <c r="N24" s="355"/>
      <c r="O24" s="355"/>
      <c r="P24" s="356"/>
      <c r="Q24" s="355">
        <f>SUM(Q25:Q28)</f>
        <v>0</v>
      </c>
      <c r="R24" s="355"/>
      <c r="S24" s="355"/>
      <c r="T24" s="356"/>
      <c r="U24" s="355"/>
      <c r="V24" s="355"/>
      <c r="W24" s="355"/>
      <c r="X24" s="355"/>
      <c r="Y24" s="356"/>
      <c r="Z24" s="285" t="e">
        <f t="shared" ref="Z24:AE24" si="19">SUM(Z25:Z28)</f>
        <v>#REF!</v>
      </c>
      <c r="AA24" s="71">
        <f t="shared" si="19"/>
        <v>0</v>
      </c>
      <c r="AB24" s="71">
        <f t="shared" si="19"/>
        <v>0</v>
      </c>
      <c r="AC24" s="71">
        <f t="shared" si="19"/>
        <v>0</v>
      </c>
      <c r="AD24" s="71" t="e">
        <f t="shared" si="19"/>
        <v>#REF!</v>
      </c>
      <c r="AE24" s="72">
        <f t="shared" si="19"/>
        <v>0</v>
      </c>
      <c r="AF24" s="374"/>
    </row>
    <row r="25" spans="1:36" ht="16.5" thickBot="1">
      <c r="A25" s="26" t="s">
        <v>64</v>
      </c>
      <c r="B25" s="23" t="s">
        <v>21</v>
      </c>
      <c r="C25" s="355"/>
      <c r="D25" s="355"/>
      <c r="E25" s="355"/>
      <c r="F25" s="355"/>
      <c r="G25" s="355"/>
      <c r="H25" s="361">
        <f>SUM(I25:Y25)</f>
        <v>0</v>
      </c>
      <c r="I25" s="355"/>
      <c r="J25" s="355"/>
      <c r="K25" s="355"/>
      <c r="L25" s="356"/>
      <c r="M25" s="355"/>
      <c r="N25" s="355"/>
      <c r="O25" s="355"/>
      <c r="P25" s="356"/>
      <c r="Q25" s="355"/>
      <c r="R25" s="355"/>
      <c r="S25" s="355"/>
      <c r="T25" s="356"/>
      <c r="U25" s="355"/>
      <c r="V25" s="355"/>
      <c r="W25" s="355"/>
      <c r="X25" s="355"/>
      <c r="Y25" s="356"/>
      <c r="Z25" s="330" t="e">
        <f>SUM(AA25:AE25)</f>
        <v>#REF!</v>
      </c>
      <c r="AA25" s="13">
        <f>I25</f>
        <v>0</v>
      </c>
      <c r="AB25" s="13">
        <f>M25</f>
        <v>0</v>
      </c>
      <c r="AC25" s="13">
        <f>Q25</f>
        <v>0</v>
      </c>
      <c r="AD25" s="13" t="e">
        <f>#REF!</f>
        <v>#REF!</v>
      </c>
      <c r="AE25" s="13">
        <f t="shared" ref="AE25:AE28" si="20">Y25</f>
        <v>0</v>
      </c>
      <c r="AF25" s="375"/>
      <c r="AJ25" s="3"/>
    </row>
    <row r="26" spans="1:36" ht="16.5" thickBot="1">
      <c r="A26" s="26" t="s">
        <v>65</v>
      </c>
      <c r="B26" s="23" t="s">
        <v>22</v>
      </c>
      <c r="C26" s="355"/>
      <c r="D26" s="355"/>
      <c r="E26" s="355"/>
      <c r="F26" s="355"/>
      <c r="G26" s="355"/>
      <c r="H26" s="361">
        <f>SUM(I26:Y26)</f>
        <v>0</v>
      </c>
      <c r="I26" s="355"/>
      <c r="J26" s="355"/>
      <c r="K26" s="355"/>
      <c r="L26" s="356"/>
      <c r="M26" s="355"/>
      <c r="N26" s="355"/>
      <c r="O26" s="355"/>
      <c r="P26" s="356"/>
      <c r="Q26" s="355"/>
      <c r="R26" s="355"/>
      <c r="S26" s="355"/>
      <c r="T26" s="356"/>
      <c r="U26" s="355"/>
      <c r="V26" s="355"/>
      <c r="W26" s="355"/>
      <c r="X26" s="355"/>
      <c r="Y26" s="356"/>
      <c r="Z26" s="330" t="e">
        <f>SUM(AA26:AE26)</f>
        <v>#REF!</v>
      </c>
      <c r="AA26" s="13">
        <f>I26</f>
        <v>0</v>
      </c>
      <c r="AB26" s="13">
        <f>M26</f>
        <v>0</v>
      </c>
      <c r="AC26" s="13">
        <f>Q26</f>
        <v>0</v>
      </c>
      <c r="AD26" s="13" t="e">
        <f>#REF!</f>
        <v>#REF!</v>
      </c>
      <c r="AE26" s="13">
        <f t="shared" si="20"/>
        <v>0</v>
      </c>
      <c r="AF26" s="375"/>
      <c r="AJ26" s="3"/>
    </row>
    <row r="27" spans="1:36" ht="16.5" thickBot="1">
      <c r="A27" s="26" t="s">
        <v>66</v>
      </c>
      <c r="B27" s="23" t="s">
        <v>56</v>
      </c>
      <c r="C27" s="355"/>
      <c r="D27" s="355"/>
      <c r="E27" s="355"/>
      <c r="F27" s="355"/>
      <c r="G27" s="355"/>
      <c r="H27" s="361">
        <f>SUM(I27:Y27)</f>
        <v>0</v>
      </c>
      <c r="I27" s="355"/>
      <c r="J27" s="355"/>
      <c r="K27" s="355"/>
      <c r="L27" s="356"/>
      <c r="M27" s="355"/>
      <c r="N27" s="355"/>
      <c r="O27" s="355"/>
      <c r="P27" s="356"/>
      <c r="Q27" s="355"/>
      <c r="R27" s="355"/>
      <c r="S27" s="355"/>
      <c r="T27" s="356"/>
      <c r="U27" s="355"/>
      <c r="V27" s="355"/>
      <c r="W27" s="355"/>
      <c r="X27" s="355"/>
      <c r="Y27" s="356"/>
      <c r="Z27" s="330" t="e">
        <f>SUM(AA27:AE27)</f>
        <v>#REF!</v>
      </c>
      <c r="AA27" s="13">
        <f>I27</f>
        <v>0</v>
      </c>
      <c r="AB27" s="13">
        <f>M27</f>
        <v>0</v>
      </c>
      <c r="AC27" s="13">
        <f>Q27</f>
        <v>0</v>
      </c>
      <c r="AD27" s="13" t="e">
        <f>#REF!</f>
        <v>#REF!</v>
      </c>
      <c r="AE27" s="13">
        <f t="shared" si="20"/>
        <v>0</v>
      </c>
      <c r="AF27" s="375"/>
      <c r="AJ27" s="3"/>
    </row>
    <row r="28" spans="1:36" ht="24" customHeight="1" thickBot="1">
      <c r="A28" s="26" t="s">
        <v>67</v>
      </c>
      <c r="B28" s="328" t="s">
        <v>337</v>
      </c>
      <c r="C28" s="355"/>
      <c r="D28" s="355"/>
      <c r="E28" s="355"/>
      <c r="F28" s="355"/>
      <c r="G28" s="355"/>
      <c r="H28" s="361">
        <f>SUM(I28:Y28)</f>
        <v>0</v>
      </c>
      <c r="I28" s="355"/>
      <c r="J28" s="355"/>
      <c r="K28" s="355"/>
      <c r="L28" s="356"/>
      <c r="M28" s="355"/>
      <c r="N28" s="355"/>
      <c r="O28" s="355"/>
      <c r="P28" s="356"/>
      <c r="Q28" s="355"/>
      <c r="R28" s="355"/>
      <c r="S28" s="355"/>
      <c r="T28" s="356"/>
      <c r="U28" s="355"/>
      <c r="V28" s="355"/>
      <c r="W28" s="355"/>
      <c r="X28" s="355"/>
      <c r="Y28" s="356"/>
      <c r="Z28" s="330" t="e">
        <f>SUM(AA28:AE28)</f>
        <v>#REF!</v>
      </c>
      <c r="AA28" s="13">
        <f>I28</f>
        <v>0</v>
      </c>
      <c r="AB28" s="13">
        <f>M28</f>
        <v>0</v>
      </c>
      <c r="AC28" s="13">
        <f>Q28</f>
        <v>0</v>
      </c>
      <c r="AD28" s="13" t="e">
        <f>#REF!</f>
        <v>#REF!</v>
      </c>
      <c r="AE28" s="13">
        <f t="shared" si="20"/>
        <v>0</v>
      </c>
      <c r="AF28" s="375"/>
    </row>
    <row r="29" spans="1:36" s="11" customFormat="1" ht="16.5" thickBot="1">
      <c r="A29" s="27">
        <v>5</v>
      </c>
      <c r="B29" s="24" t="s">
        <v>52</v>
      </c>
      <c r="C29" s="355">
        <f>U29</f>
        <v>-10610.03902</v>
      </c>
      <c r="D29" s="355">
        <f>SUM(D30:D38)</f>
        <v>-10825.257531578034</v>
      </c>
      <c r="E29" s="355">
        <f t="shared" ref="E29:K29" si="21">SUM(E30:E38)</f>
        <v>-6385.0240858726174</v>
      </c>
      <c r="F29" s="355">
        <f t="shared" si="21"/>
        <v>-290.63514072426602</v>
      </c>
      <c r="G29" s="355"/>
      <c r="H29" s="361">
        <f t="shared" si="21"/>
        <v>-37761.249321076131</v>
      </c>
      <c r="I29" s="355">
        <f t="shared" si="21"/>
        <v>0</v>
      </c>
      <c r="J29" s="355">
        <f t="shared" si="21"/>
        <v>0</v>
      </c>
      <c r="K29" s="355">
        <f t="shared" si="21"/>
        <v>0</v>
      </c>
      <c r="L29" s="356">
        <f>I29*$D$9*$E$9*$F$9</f>
        <v>0</v>
      </c>
      <c r="M29" s="355">
        <f t="shared" ref="M29" si="22">SUM(M30:M38)</f>
        <v>-3493.6112905909195</v>
      </c>
      <c r="N29" s="355">
        <f t="shared" ref="N29:Y29" si="23">SUM(N30:N38)</f>
        <v>-4358.6043970518704</v>
      </c>
      <c r="O29" s="355">
        <f t="shared" si="23"/>
        <v>0</v>
      </c>
      <c r="P29" s="356">
        <f t="shared" si="23"/>
        <v>-10267.531178817739</v>
      </c>
      <c r="Q29" s="355">
        <f t="shared" si="23"/>
        <v>-3.8393522559090343E-3</v>
      </c>
      <c r="R29" s="355">
        <f t="shared" si="23"/>
        <v>-7.5886240995874346</v>
      </c>
      <c r="S29" s="355">
        <f t="shared" si="23"/>
        <v>0</v>
      </c>
      <c r="T29" s="356">
        <f t="shared" si="23"/>
        <v>-9.7749905266203783</v>
      </c>
      <c r="U29" s="355">
        <f t="shared" si="23"/>
        <v>-10610.03902</v>
      </c>
      <c r="V29" s="355">
        <f t="shared" si="23"/>
        <v>-7331.6424016348574</v>
      </c>
      <c r="W29" s="355">
        <f t="shared" si="23"/>
        <v>-2018.831064721159</v>
      </c>
      <c r="X29" s="355">
        <f t="shared" si="23"/>
        <v>-290.63514072426602</v>
      </c>
      <c r="Y29" s="356">
        <f t="shared" si="23"/>
        <v>-27483.943151731775</v>
      </c>
      <c r="Z29" s="285" t="e">
        <f t="shared" ref="Z29:AE29" si="24">SUM(Z30:Z34)</f>
        <v>#REF!</v>
      </c>
      <c r="AA29" s="71">
        <f t="shared" si="24"/>
        <v>0</v>
      </c>
      <c r="AB29" s="71">
        <f t="shared" si="24"/>
        <v>-3493.6112905909195</v>
      </c>
      <c r="AC29" s="71">
        <f t="shared" si="24"/>
        <v>-3.8393522559090343E-3</v>
      </c>
      <c r="AD29" s="71" t="e">
        <f t="shared" si="24"/>
        <v>#REF!</v>
      </c>
      <c r="AE29" s="71">
        <f t="shared" si="24"/>
        <v>-53.262953794344369</v>
      </c>
      <c r="AF29" s="374"/>
      <c r="AG29" s="327"/>
      <c r="AJ29" s="327">
        <f>SUM(C29:F29)</f>
        <v>-28110.955778174917</v>
      </c>
    </row>
    <row r="30" spans="1:36" ht="32.25" thickBot="1">
      <c r="A30" s="26" t="s">
        <v>68</v>
      </c>
      <c r="B30" s="23" t="s">
        <v>57</v>
      </c>
      <c r="C30" s="355"/>
      <c r="D30" s="355"/>
      <c r="E30" s="355"/>
      <c r="F30" s="355"/>
      <c r="G30" s="355"/>
      <c r="H30" s="361">
        <f>SUM(I30:Y30)</f>
        <v>0</v>
      </c>
      <c r="I30" s="355"/>
      <c r="J30" s="355"/>
      <c r="K30" s="355"/>
      <c r="L30" s="356"/>
      <c r="M30" s="355"/>
      <c r="N30" s="355"/>
      <c r="O30" s="355"/>
      <c r="P30" s="356"/>
      <c r="Q30" s="355"/>
      <c r="R30" s="355"/>
      <c r="S30" s="355"/>
      <c r="T30" s="356"/>
      <c r="U30" s="355"/>
      <c r="V30" s="355"/>
      <c r="W30" s="355"/>
      <c r="X30" s="355"/>
      <c r="Y30" s="356"/>
      <c r="Z30" s="330" t="e">
        <f t="shared" ref="Z30:Z37" si="25">SUM(AA30:AE30)</f>
        <v>#REF!</v>
      </c>
      <c r="AA30" s="13">
        <f t="shared" ref="AA30:AA38" si="26">I30</f>
        <v>0</v>
      </c>
      <c r="AB30" s="13">
        <f t="shared" ref="AB30:AB38" si="27">M30</f>
        <v>0</v>
      </c>
      <c r="AC30" s="13">
        <f t="shared" ref="AC30:AC38" si="28">Q30</f>
        <v>0</v>
      </c>
      <c r="AD30" s="13" t="e">
        <f>#REF!</f>
        <v>#REF!</v>
      </c>
      <c r="AE30" s="13">
        <f t="shared" ref="AE30:AE38" si="29">Y30</f>
        <v>0</v>
      </c>
      <c r="AF30" s="375"/>
    </row>
    <row r="31" spans="1:36" ht="16.5" thickBot="1">
      <c r="A31" s="26" t="s">
        <v>69</v>
      </c>
      <c r="B31" s="23" t="s">
        <v>24</v>
      </c>
      <c r="C31" s="355"/>
      <c r="D31" s="355"/>
      <c r="E31" s="355"/>
      <c r="F31" s="355"/>
      <c r="G31" s="355"/>
      <c r="H31" s="361">
        <f>SUM(I31:Y31)</f>
        <v>0</v>
      </c>
      <c r="I31" s="355"/>
      <c r="J31" s="355"/>
      <c r="K31" s="355"/>
      <c r="L31" s="356"/>
      <c r="M31" s="355"/>
      <c r="N31" s="355"/>
      <c r="O31" s="355"/>
      <c r="P31" s="356"/>
      <c r="Q31" s="355"/>
      <c r="R31" s="355"/>
      <c r="S31" s="355"/>
      <c r="T31" s="356"/>
      <c r="U31" s="355"/>
      <c r="V31" s="355"/>
      <c r="W31" s="355"/>
      <c r="X31" s="355"/>
      <c r="Y31" s="356"/>
      <c r="Z31" s="330" t="e">
        <f t="shared" si="25"/>
        <v>#REF!</v>
      </c>
      <c r="AA31" s="13">
        <f t="shared" si="26"/>
        <v>0</v>
      </c>
      <c r="AB31" s="13">
        <f t="shared" si="27"/>
        <v>0</v>
      </c>
      <c r="AC31" s="13">
        <f t="shared" si="28"/>
        <v>0</v>
      </c>
      <c r="AD31" s="13" t="e">
        <f>#REF!</f>
        <v>#REF!</v>
      </c>
      <c r="AE31" s="13">
        <f t="shared" si="29"/>
        <v>0</v>
      </c>
      <c r="AF31" s="375"/>
    </row>
    <row r="32" spans="1:36" ht="16.5" thickBot="1">
      <c r="A32" s="28" t="s">
        <v>70</v>
      </c>
      <c r="B32" s="23" t="s">
        <v>168</v>
      </c>
      <c r="C32" s="355">
        <f t="shared" ref="C32:C33" si="30">U32</f>
        <v>0</v>
      </c>
      <c r="D32" s="355">
        <f t="shared" ref="D32:F33" si="31">I32+M32+Q32+V32</f>
        <v>-3496.3212905909195</v>
      </c>
      <c r="E32" s="355">
        <f t="shared" si="31"/>
        <v>-4366.1930211514582</v>
      </c>
      <c r="F32" s="355">
        <f t="shared" si="31"/>
        <v>0</v>
      </c>
      <c r="G32" s="355"/>
      <c r="H32" s="361">
        <f t="shared" ref="H32:H33" si="32">L32+P32+T32+Y32</f>
        <v>-10280.915636830798</v>
      </c>
      <c r="I32" s="355"/>
      <c r="J32" s="355"/>
      <c r="K32" s="355"/>
      <c r="L32" s="356"/>
      <c r="M32" s="355">
        <v>-3493.6112905909195</v>
      </c>
      <c r="N32" s="355">
        <v>-4358.6043970518704</v>
      </c>
      <c r="O32" s="355"/>
      <c r="P32" s="356">
        <f>(M32*$D$9*$E$9*$F$9*$G$9)+(N32*$E$9*$F$9*$G$9)+(O32*$F$9)</f>
        <v>-10267.531178817739</v>
      </c>
      <c r="Q32" s="355"/>
      <c r="R32" s="355">
        <v>-7.5886240995874346</v>
      </c>
      <c r="S32" s="355"/>
      <c r="T32" s="356">
        <f>(Q32*$D$9*$E$9*$F$9)+(R32*$E$9*$F$9*$G$9)+(S32*$F$9)</f>
        <v>-9.7749905266203783</v>
      </c>
      <c r="U32" s="355"/>
      <c r="V32" s="355">
        <v>-2.71</v>
      </c>
      <c r="W32" s="355"/>
      <c r="X32" s="355"/>
      <c r="Y32" s="356">
        <f t="shared" ref="Y32:Y33" si="33">(U32*$C$9*$D$9*$E$9*$F$9)+(V32*$D$9*$E$9*$F$9*$G$9)+(W32*$E$9*$F$9)+(X32*$F$9)</f>
        <v>-3.6094674864384397</v>
      </c>
      <c r="Z32" s="330" t="e">
        <f t="shared" si="25"/>
        <v>#REF!</v>
      </c>
      <c r="AA32" s="13">
        <f t="shared" si="26"/>
        <v>0</v>
      </c>
      <c r="AB32" s="13">
        <f t="shared" si="27"/>
        <v>-3493.6112905909195</v>
      </c>
      <c r="AC32" s="13">
        <f t="shared" si="28"/>
        <v>0</v>
      </c>
      <c r="AD32" s="13" t="e">
        <f>#REF!</f>
        <v>#REF!</v>
      </c>
      <c r="AE32" s="13">
        <f t="shared" si="29"/>
        <v>-3.6094674864384397</v>
      </c>
      <c r="AF32" s="375"/>
    </row>
    <row r="33" spans="1:37" ht="16.5" thickBot="1">
      <c r="A33" s="28" t="s">
        <v>162</v>
      </c>
      <c r="B33" s="134" t="s">
        <v>212</v>
      </c>
      <c r="C33" s="355">
        <f t="shared" si="30"/>
        <v>0</v>
      </c>
      <c r="D33" s="355">
        <f t="shared" si="31"/>
        <v>-37.28383935225591</v>
      </c>
      <c r="E33" s="355">
        <f t="shared" si="31"/>
        <v>0</v>
      </c>
      <c r="F33" s="355">
        <f t="shared" si="31"/>
        <v>0</v>
      </c>
      <c r="G33" s="355"/>
      <c r="H33" s="361">
        <f t="shared" si="32"/>
        <v>-49.653486307905929</v>
      </c>
      <c r="I33" s="355"/>
      <c r="J33" s="355"/>
      <c r="K33" s="355"/>
      <c r="L33" s="356"/>
      <c r="M33" s="355">
        <v>0</v>
      </c>
      <c r="N33" s="355"/>
      <c r="O33" s="355"/>
      <c r="P33" s="356"/>
      <c r="Q33" s="355">
        <v>-3.8393522559090343E-3</v>
      </c>
      <c r="R33" s="355"/>
      <c r="S33" s="355"/>
      <c r="T33" s="356"/>
      <c r="U33" s="355"/>
      <c r="V33" s="355">
        <v>-37.28</v>
      </c>
      <c r="W33" s="355"/>
      <c r="X33" s="355"/>
      <c r="Y33" s="356">
        <f t="shared" si="33"/>
        <v>-49.653486307905929</v>
      </c>
      <c r="Z33" s="330" t="e">
        <f t="shared" si="25"/>
        <v>#REF!</v>
      </c>
      <c r="AA33" s="13">
        <f t="shared" si="26"/>
        <v>0</v>
      </c>
      <c r="AB33" s="13">
        <f t="shared" si="27"/>
        <v>0</v>
      </c>
      <c r="AC33" s="13">
        <f t="shared" si="28"/>
        <v>-3.8393522559090343E-3</v>
      </c>
      <c r="AD33" s="13" t="e">
        <f>#REF!</f>
        <v>#REF!</v>
      </c>
      <c r="AE33" s="13">
        <f t="shared" si="29"/>
        <v>-49.653486307905929</v>
      </c>
      <c r="AF33" s="375"/>
    </row>
    <row r="34" spans="1:37" ht="16.5" thickBot="1">
      <c r="A34" s="28" t="s">
        <v>184</v>
      </c>
      <c r="B34" s="134" t="s">
        <v>316</v>
      </c>
      <c r="C34" s="355"/>
      <c r="D34" s="355"/>
      <c r="E34" s="355"/>
      <c r="F34" s="355"/>
      <c r="G34" s="355"/>
      <c r="H34" s="361">
        <f>SUM(I34:Y34)</f>
        <v>0</v>
      </c>
      <c r="I34" s="355"/>
      <c r="J34" s="355"/>
      <c r="K34" s="355"/>
      <c r="L34" s="356"/>
      <c r="M34" s="355"/>
      <c r="N34" s="355"/>
      <c r="O34" s="355"/>
      <c r="P34" s="356"/>
      <c r="Q34" s="355"/>
      <c r="R34" s="355"/>
      <c r="S34" s="355"/>
      <c r="T34" s="356"/>
      <c r="U34" s="355"/>
      <c r="V34" s="355"/>
      <c r="W34" s="355"/>
      <c r="X34" s="355"/>
      <c r="Y34" s="356"/>
      <c r="Z34" s="330" t="e">
        <f t="shared" si="25"/>
        <v>#REF!</v>
      </c>
      <c r="AA34" s="13">
        <f t="shared" si="26"/>
        <v>0</v>
      </c>
      <c r="AB34" s="13">
        <f t="shared" si="27"/>
        <v>0</v>
      </c>
      <c r="AC34" s="13">
        <f t="shared" si="28"/>
        <v>0</v>
      </c>
      <c r="AD34" s="13" t="e">
        <f>#REF!</f>
        <v>#REF!</v>
      </c>
      <c r="AE34" s="13">
        <f t="shared" si="29"/>
        <v>0</v>
      </c>
      <c r="AF34" s="375"/>
      <c r="AH34" s="3"/>
    </row>
    <row r="35" spans="1:37" ht="63.75" thickBot="1">
      <c r="A35" s="28" t="s">
        <v>338</v>
      </c>
      <c r="B35" s="134" t="s">
        <v>333</v>
      </c>
      <c r="C35" s="355">
        <f t="shared" ref="C35:C38" si="34">U35</f>
        <v>-10610.03902</v>
      </c>
      <c r="D35" s="355">
        <f t="shared" ref="D35:F38" si="35">I35+M35+Q35+V35</f>
        <v>0</v>
      </c>
      <c r="E35" s="355">
        <f t="shared" si="35"/>
        <v>0</v>
      </c>
      <c r="F35" s="355">
        <f t="shared" si="35"/>
        <v>0</v>
      </c>
      <c r="G35" s="355"/>
      <c r="H35" s="361">
        <f>L35+P35+T35+Y35</f>
        <v>-14767.504598449137</v>
      </c>
      <c r="I35" s="355"/>
      <c r="J35" s="355"/>
      <c r="K35" s="355"/>
      <c r="L35" s="356"/>
      <c r="M35" s="355">
        <v>0</v>
      </c>
      <c r="N35" s="355"/>
      <c r="O35" s="355"/>
      <c r="P35" s="356"/>
      <c r="Q35" s="355">
        <v>0</v>
      </c>
      <c r="R35" s="355"/>
      <c r="S35" s="355"/>
      <c r="T35" s="356"/>
      <c r="U35" s="355">
        <f>-4564.74902-6045.29</f>
        <v>-10610.03902</v>
      </c>
      <c r="V35" s="355"/>
      <c r="W35" s="355"/>
      <c r="X35" s="355"/>
      <c r="Y35" s="356">
        <f>(U35*$C$9*$D$9*$E$9*$F$9*$G$9)+(V35*$D$9*$E$9*$F$9)+(W35*$E$9*$F$9)+(X35*$F$9)</f>
        <v>-14767.504598449137</v>
      </c>
      <c r="Z35" s="330" t="e">
        <f t="shared" si="25"/>
        <v>#REF!</v>
      </c>
      <c r="AA35" s="13">
        <f t="shared" si="26"/>
        <v>0</v>
      </c>
      <c r="AB35" s="13">
        <f t="shared" si="27"/>
        <v>0</v>
      </c>
      <c r="AC35" s="13">
        <f t="shared" si="28"/>
        <v>0</v>
      </c>
      <c r="AD35" s="13" t="e">
        <f>#REF!</f>
        <v>#REF!</v>
      </c>
      <c r="AE35" s="13">
        <f t="shared" si="29"/>
        <v>-14767.504598449137</v>
      </c>
      <c r="AF35" s="375"/>
      <c r="AH35" s="3"/>
    </row>
    <row r="36" spans="1:37" ht="63.75" thickBot="1">
      <c r="A36" s="28" t="s">
        <v>339</v>
      </c>
      <c r="B36" s="134" t="s">
        <v>334</v>
      </c>
      <c r="C36" s="355">
        <f t="shared" si="34"/>
        <v>0</v>
      </c>
      <c r="D36" s="355">
        <f t="shared" si="35"/>
        <v>-7291.6524016348576</v>
      </c>
      <c r="E36" s="355">
        <f t="shared" si="35"/>
        <v>0</v>
      </c>
      <c r="F36" s="355">
        <f t="shared" si="35"/>
        <v>0</v>
      </c>
      <c r="G36" s="355"/>
      <c r="H36" s="361">
        <f t="shared" ref="H36:H38" si="36">L36+P36+T36+Y36</f>
        <v>-9711.801574210991</v>
      </c>
      <c r="I36" s="355"/>
      <c r="J36" s="355"/>
      <c r="K36" s="355"/>
      <c r="L36" s="356"/>
      <c r="M36" s="355">
        <v>0</v>
      </c>
      <c r="N36" s="355"/>
      <c r="O36" s="355"/>
      <c r="P36" s="356"/>
      <c r="Q36" s="355">
        <v>0</v>
      </c>
      <c r="R36" s="355"/>
      <c r="S36" s="355"/>
      <c r="T36" s="356"/>
      <c r="U36" s="355"/>
      <c r="V36" s="355">
        <v>-7291.6524016348576</v>
      </c>
      <c r="W36" s="355"/>
      <c r="X36" s="355"/>
      <c r="Y36" s="356">
        <f t="shared" ref="Y36" si="37">(U36*$C$9*$D$9*$E$9*$F$9)+(V36*$D$9*$E$9*$F$9*$G$9)+(W36*$E$9*$F$9)+(X36*$F$9)</f>
        <v>-9711.801574210991</v>
      </c>
      <c r="Z36" s="330" t="e">
        <f t="shared" si="25"/>
        <v>#REF!</v>
      </c>
      <c r="AA36" s="13">
        <f t="shared" si="26"/>
        <v>0</v>
      </c>
      <c r="AB36" s="13">
        <f t="shared" si="27"/>
        <v>0</v>
      </c>
      <c r="AC36" s="13">
        <f t="shared" si="28"/>
        <v>0</v>
      </c>
      <c r="AD36" s="13" t="e">
        <f>#REF!</f>
        <v>#REF!</v>
      </c>
      <c r="AE36" s="13">
        <f t="shared" si="29"/>
        <v>-9711.801574210991</v>
      </c>
      <c r="AF36" s="375"/>
      <c r="AH36" s="3"/>
    </row>
    <row r="37" spans="1:37" ht="63.75" thickBot="1">
      <c r="A37" s="28" t="s">
        <v>340</v>
      </c>
      <c r="B37" s="134" t="s">
        <v>335</v>
      </c>
      <c r="C37" s="355">
        <f t="shared" si="34"/>
        <v>0</v>
      </c>
      <c r="D37" s="355">
        <f t="shared" si="35"/>
        <v>0</v>
      </c>
      <c r="E37" s="355">
        <f t="shared" si="35"/>
        <v>-2018.831064721159</v>
      </c>
      <c r="F37" s="355">
        <f t="shared" si="35"/>
        <v>0</v>
      </c>
      <c r="G37" s="355"/>
      <c r="H37" s="361">
        <f t="shared" si="36"/>
        <v>-2600.4785944752662</v>
      </c>
      <c r="I37" s="355"/>
      <c r="J37" s="355"/>
      <c r="K37" s="355"/>
      <c r="L37" s="356"/>
      <c r="M37" s="355">
        <v>0</v>
      </c>
      <c r="N37" s="355"/>
      <c r="O37" s="355"/>
      <c r="P37" s="356"/>
      <c r="Q37" s="355">
        <v>0</v>
      </c>
      <c r="R37" s="355"/>
      <c r="S37" s="355"/>
      <c r="T37" s="356"/>
      <c r="U37" s="355"/>
      <c r="V37" s="355"/>
      <c r="W37" s="355">
        <v>-2018.831064721159</v>
      </c>
      <c r="X37" s="355"/>
      <c r="Y37" s="356">
        <f>(U37*$C$9*$D$9*$E$9*$F$9)+(V37*$D$9*$E$9*$F$9)+(W37*$E$9*$F$9*$G$9)+(X37*$F$9)</f>
        <v>-2600.4785944752662</v>
      </c>
      <c r="Z37" s="330" t="e">
        <f t="shared" si="25"/>
        <v>#REF!</v>
      </c>
      <c r="AA37" s="13">
        <f t="shared" si="26"/>
        <v>0</v>
      </c>
      <c r="AB37" s="13">
        <f t="shared" si="27"/>
        <v>0</v>
      </c>
      <c r="AC37" s="13">
        <f t="shared" si="28"/>
        <v>0</v>
      </c>
      <c r="AD37" s="13" t="e">
        <f>#REF!</f>
        <v>#REF!</v>
      </c>
      <c r="AE37" s="13">
        <f t="shared" si="29"/>
        <v>-2600.4785944752662</v>
      </c>
      <c r="AF37" s="375"/>
      <c r="AH37" s="3"/>
    </row>
    <row r="38" spans="1:37" ht="63.75" thickBot="1">
      <c r="A38" s="28" t="s">
        <v>373</v>
      </c>
      <c r="B38" s="134" t="s">
        <v>374</v>
      </c>
      <c r="C38" s="355">
        <f t="shared" si="34"/>
        <v>0</v>
      </c>
      <c r="D38" s="355">
        <f t="shared" si="35"/>
        <v>0</v>
      </c>
      <c r="E38" s="355">
        <f t="shared" si="35"/>
        <v>0</v>
      </c>
      <c r="F38" s="355">
        <f t="shared" si="35"/>
        <v>-290.63514072426602</v>
      </c>
      <c r="G38" s="355"/>
      <c r="H38" s="361">
        <f t="shared" si="36"/>
        <v>-350.89543080203538</v>
      </c>
      <c r="I38" s="355"/>
      <c r="J38" s="355"/>
      <c r="K38" s="355"/>
      <c r="L38" s="356"/>
      <c r="M38" s="355">
        <v>0</v>
      </c>
      <c r="N38" s="355"/>
      <c r="O38" s="355"/>
      <c r="P38" s="356"/>
      <c r="Q38" s="355">
        <v>0</v>
      </c>
      <c r="R38" s="355"/>
      <c r="S38" s="355"/>
      <c r="T38" s="356"/>
      <c r="U38" s="355"/>
      <c r="V38" s="355"/>
      <c r="W38" s="355"/>
      <c r="X38" s="355">
        <f>-273.578450724266-17.05669</f>
        <v>-290.63514072426602</v>
      </c>
      <c r="Y38" s="356">
        <f>(U38*$C$9*$D$9*$E$9*$F$9)+(V38*$D$9*$E$9*$F$9)+(W38*$E$9*$F$9)+(X38*$F$9*$G$9)</f>
        <v>-350.89543080203538</v>
      </c>
      <c r="Z38" s="330" t="e">
        <f t="shared" ref="Z38" si="38">SUM(AA38:AE38)</f>
        <v>#REF!</v>
      </c>
      <c r="AA38" s="13">
        <f t="shared" si="26"/>
        <v>0</v>
      </c>
      <c r="AB38" s="13">
        <f t="shared" si="27"/>
        <v>0</v>
      </c>
      <c r="AC38" s="13">
        <f t="shared" si="28"/>
        <v>0</v>
      </c>
      <c r="AD38" s="13" t="e">
        <f>#REF!</f>
        <v>#REF!</v>
      </c>
      <c r="AE38" s="13">
        <f t="shared" si="29"/>
        <v>-350.89543080203538</v>
      </c>
      <c r="AF38" s="375"/>
      <c r="AH38" s="3"/>
    </row>
    <row r="39" spans="1:37" ht="64.5" customHeight="1" thickBot="1">
      <c r="A39" s="451"/>
      <c r="B39" s="134" t="s">
        <v>374</v>
      </c>
      <c r="C39" s="452"/>
      <c r="D39" s="452"/>
      <c r="E39" s="452"/>
      <c r="F39" s="452"/>
      <c r="G39" s="452"/>
      <c r="H39" s="361"/>
      <c r="I39" s="452"/>
      <c r="J39" s="452"/>
      <c r="K39" s="452"/>
      <c r="L39" s="453"/>
      <c r="M39" s="452"/>
      <c r="N39" s="452"/>
      <c r="O39" s="452"/>
      <c r="P39" s="453"/>
      <c r="Q39" s="452"/>
      <c r="R39" s="452"/>
      <c r="S39" s="452"/>
      <c r="T39" s="453"/>
      <c r="U39" s="452"/>
      <c r="V39" s="452"/>
      <c r="W39" s="452"/>
      <c r="X39" s="452"/>
      <c r="Y39" s="454"/>
      <c r="Z39" s="455"/>
      <c r="AA39" s="456"/>
      <c r="AB39" s="456"/>
      <c r="AC39" s="456"/>
      <c r="AD39" s="456"/>
      <c r="AE39" s="457"/>
      <c r="AF39" s="375"/>
      <c r="AH39" s="3"/>
    </row>
    <row r="40" spans="1:37" s="11" customFormat="1" ht="22.5" customHeight="1" thickBot="1">
      <c r="A40" s="29"/>
      <c r="B40" s="25" t="s">
        <v>59</v>
      </c>
      <c r="C40" s="388">
        <f t="shared" ref="C40:K40" si="39">C22+C29</f>
        <v>-10610.03902</v>
      </c>
      <c r="D40" s="388">
        <f t="shared" si="39"/>
        <v>-47084.511559711267</v>
      </c>
      <c r="E40" s="388">
        <f t="shared" si="39"/>
        <v>-21267.016099225693</v>
      </c>
      <c r="F40" s="388">
        <f t="shared" si="39"/>
        <v>2051.2675648181348</v>
      </c>
      <c r="G40" s="388"/>
      <c r="H40" s="381">
        <f>H22+H29</f>
        <v>-102383.53924904691</v>
      </c>
      <c r="I40" s="388">
        <f t="shared" si="39"/>
        <v>-12693.53</v>
      </c>
      <c r="J40" s="388">
        <f t="shared" si="39"/>
        <v>0</v>
      </c>
      <c r="K40" s="388">
        <f t="shared" si="39"/>
        <v>0</v>
      </c>
      <c r="L40" s="389">
        <f>L22+L29</f>
        <v>-16906.599196727282</v>
      </c>
      <c r="M40" s="388">
        <f>M22+M29</f>
        <v>-26949.415318724154</v>
      </c>
      <c r="N40" s="388">
        <f>N22+N29</f>
        <v>-19135.728613466439</v>
      </c>
      <c r="O40" s="458">
        <f t="shared" ref="O40" si="40">O22+O29</f>
        <v>2353.3686913427223</v>
      </c>
      <c r="P40" s="389">
        <f>P22+P29</f>
        <v>-57701.737344628724</v>
      </c>
      <c r="Q40" s="388">
        <f>Q22+Q29</f>
        <v>-3.8393522559090343E-3</v>
      </c>
      <c r="R40" s="388">
        <f>R22+R29</f>
        <v>-112.45642103809458</v>
      </c>
      <c r="S40" s="388">
        <f>S22+S29</f>
        <v>0</v>
      </c>
      <c r="T40" s="389">
        <f>T22+T29</f>
        <v>-144.8563581327964</v>
      </c>
      <c r="U40" s="388">
        <f t="shared" ref="U40" si="41">U22+U29</f>
        <v>-10610.03902</v>
      </c>
      <c r="V40" s="388">
        <f>V22+V29</f>
        <v>-7441.5624016348575</v>
      </c>
      <c r="W40" s="388">
        <f>W22+W29</f>
        <v>-2018.831064721159</v>
      </c>
      <c r="X40" s="388">
        <f>X22+X29</f>
        <v>-290.63514072426602</v>
      </c>
      <c r="Y40" s="390">
        <f>Y22+Y29</f>
        <v>-27622.059376096222</v>
      </c>
      <c r="Z40" s="261" t="e">
        <f t="shared" ref="Z40:AE40" si="42">Z10+Z18+Z21+Z24+Z29</f>
        <v>#REF!</v>
      </c>
      <c r="AA40" s="74">
        <f t="shared" si="42"/>
        <v>-12693.53</v>
      </c>
      <c r="AB40" s="74">
        <f t="shared" si="42"/>
        <v>-26949.415318724154</v>
      </c>
      <c r="AC40" s="74">
        <f t="shared" si="42"/>
        <v>-104.87163629076305</v>
      </c>
      <c r="AD40" s="74" t="e">
        <f t="shared" si="42"/>
        <v>#REF!</v>
      </c>
      <c r="AE40" s="75">
        <f t="shared" si="42"/>
        <v>-199.66615162065926</v>
      </c>
      <c r="AF40" s="374"/>
      <c r="AJ40" s="327">
        <f>'[149]прил 5_СбытНадбавки'!AG21</f>
        <v>0</v>
      </c>
      <c r="AK40" s="327">
        <f>Y40+AJ40</f>
        <v>-27622.059376096222</v>
      </c>
    </row>
    <row r="41" spans="1:37" s="258" customFormat="1" ht="16.5" hidden="1" customHeight="1" thickBot="1">
      <c r="A41" s="362"/>
      <c r="B41" s="363" t="s">
        <v>199</v>
      </c>
      <c r="C41" s="371"/>
      <c r="D41" s="371"/>
      <c r="E41" s="371"/>
      <c r="F41" s="371"/>
      <c r="G41" s="371"/>
      <c r="H41" s="370">
        <f>SUM(I41:Y41)</f>
        <v>126797.90214189803</v>
      </c>
      <c r="I41" s="370">
        <f>'[149]прил 5_СбытНадбавки'!R8</f>
        <v>32054.43</v>
      </c>
      <c r="J41" s="370"/>
      <c r="K41" s="370"/>
      <c r="L41" s="370"/>
      <c r="M41" s="370">
        <f>'[149]прил 5_СбытНадбавки'!R15</f>
        <v>83662.118186000007</v>
      </c>
      <c r="N41" s="370"/>
      <c r="O41" s="370"/>
      <c r="P41" s="370"/>
      <c r="Q41" s="370">
        <f>'[149]прил 5_СбытНадбавки'!R17</f>
        <v>259.28448462904538</v>
      </c>
      <c r="R41" s="370"/>
      <c r="S41" s="370"/>
      <c r="T41" s="370"/>
      <c r="U41" s="370"/>
      <c r="V41" s="370"/>
      <c r="W41" s="370"/>
      <c r="X41" s="370"/>
      <c r="Y41" s="370">
        <f>'[149]прил 5_СбытНадбавки'!R21</f>
        <v>10822.069471268989</v>
      </c>
      <c r="Z41" s="255"/>
      <c r="AA41" s="256"/>
      <c r="AB41" s="256"/>
      <c r="AC41" s="256"/>
      <c r="AD41" s="256"/>
      <c r="AE41" s="257"/>
      <c r="AF41" s="376"/>
    </row>
    <row r="42" spans="1:37" ht="21.75" customHeight="1">
      <c r="A42" s="439"/>
      <c r="B42" s="8"/>
      <c r="C42" s="626">
        <f>D40+E40+C40+F40</f>
        <v>-76910.299114118825</v>
      </c>
      <c r="D42" s="627"/>
      <c r="E42" s="627"/>
      <c r="F42" s="627"/>
      <c r="G42" s="627"/>
      <c r="H42" s="3"/>
      <c r="I42" s="625">
        <f>I40</f>
        <v>-12693.53</v>
      </c>
      <c r="J42" s="625"/>
      <c r="K42" s="459"/>
      <c r="L42" s="3"/>
      <c r="M42" s="625">
        <f>M40+N40</f>
        <v>-46085.143932190593</v>
      </c>
      <c r="N42" s="625"/>
      <c r="O42" s="459"/>
      <c r="P42" s="3"/>
      <c r="Q42" s="625">
        <f>R40+Q40</f>
        <v>-112.46026039035048</v>
      </c>
      <c r="R42" s="625"/>
      <c r="S42" s="459"/>
      <c r="T42" s="3"/>
      <c r="U42" s="625">
        <f>V40+U40+W40+X40</f>
        <v>-20361.06762708028</v>
      </c>
      <c r="V42" s="625"/>
      <c r="W42" s="625"/>
      <c r="X42" s="625"/>
      <c r="Y42" s="3"/>
      <c r="Z42" s="3"/>
      <c r="AA42">
        <f>AA40/I40</f>
        <v>1</v>
      </c>
      <c r="AB42">
        <f>AB40/M40</f>
        <v>1</v>
      </c>
      <c r="AC42">
        <f>AC40/Q40</f>
        <v>27314.929524728603</v>
      </c>
      <c r="AE42">
        <f>AE40/Y40</f>
        <v>7.2285034545051989E-3</v>
      </c>
      <c r="AH42" s="3"/>
    </row>
    <row r="43" spans="1:37" ht="26.25" customHeight="1">
      <c r="B43" s="3"/>
      <c r="C43" s="3"/>
      <c r="D43" s="3"/>
      <c r="E43" s="3"/>
      <c r="F43" s="3"/>
      <c r="G43" s="3"/>
      <c r="H43" s="3"/>
      <c r="I43" s="3"/>
      <c r="J43" s="3"/>
      <c r="K43" s="3"/>
      <c r="L43" s="3"/>
      <c r="M43" s="3"/>
      <c r="N43" s="3"/>
      <c r="O43" s="3"/>
      <c r="P43" s="3"/>
      <c r="Q43" s="3"/>
      <c r="R43" s="3"/>
      <c r="S43" s="3"/>
      <c r="T43" s="3"/>
      <c r="U43" s="3"/>
      <c r="V43" s="3"/>
      <c r="W43" s="3"/>
      <c r="X43" s="3"/>
      <c r="Z43" s="3"/>
      <c r="AA43" s="3"/>
      <c r="AB43" s="3"/>
      <c r="AC43" s="3"/>
    </row>
    <row r="44" spans="1:37" ht="38.25" customHeight="1">
      <c r="C44" s="628"/>
      <c r="D44" s="628"/>
      <c r="E44" s="628"/>
      <c r="F44" s="460"/>
      <c r="G44" s="466"/>
      <c r="H44" s="461"/>
      <c r="I44" s="628"/>
      <c r="J44" s="628"/>
      <c r="K44" s="460"/>
      <c r="L44" s="461"/>
      <c r="M44" s="628"/>
      <c r="N44" s="628"/>
      <c r="O44" s="460"/>
      <c r="P44" s="461"/>
      <c r="Q44" s="628"/>
      <c r="R44" s="628"/>
      <c r="S44" s="460"/>
      <c r="T44" s="3"/>
      <c r="U44" s="628"/>
      <c r="V44" s="628"/>
      <c r="W44" s="628"/>
      <c r="X44" s="460"/>
      <c r="Y44" s="3"/>
    </row>
    <row r="45" spans="1:37" ht="18.75">
      <c r="B45" s="289"/>
      <c r="H45" s="3"/>
    </row>
    <row r="46" spans="1:37">
      <c r="T46" s="3"/>
    </row>
    <row r="47" spans="1:37">
      <c r="H47" s="3"/>
    </row>
    <row r="48" spans="1:37">
      <c r="T48" s="3"/>
    </row>
  </sheetData>
  <mergeCells count="26">
    <mergeCell ref="AF7:AI7"/>
    <mergeCell ref="U1:Y1"/>
    <mergeCell ref="B3:AE3"/>
    <mergeCell ref="B5:B8"/>
    <mergeCell ref="C5:Y5"/>
    <mergeCell ref="Z5:AE5"/>
    <mergeCell ref="C6:H7"/>
    <mergeCell ref="I6:L7"/>
    <mergeCell ref="M6:T6"/>
    <mergeCell ref="U6:Y7"/>
    <mergeCell ref="Z6:Z7"/>
    <mergeCell ref="AA6:AA7"/>
    <mergeCell ref="AB6:AD6"/>
    <mergeCell ref="AE6:AE7"/>
    <mergeCell ref="M7:P7"/>
    <mergeCell ref="Q7:T7"/>
    <mergeCell ref="C44:E44"/>
    <mergeCell ref="I44:J44"/>
    <mergeCell ref="M44:N44"/>
    <mergeCell ref="Q44:R44"/>
    <mergeCell ref="U44:W44"/>
    <mergeCell ref="I42:J42"/>
    <mergeCell ref="M42:N42"/>
    <mergeCell ref="Q42:R42"/>
    <mergeCell ref="U42:X42"/>
    <mergeCell ref="C42:G42"/>
  </mergeCells>
  <printOptions horizontalCentered="1"/>
  <pageMargins left="0.31496062992125984" right="0" top="0.74803149606299213" bottom="0" header="0.31496062992125984" footer="0.31496062992125984"/>
  <pageSetup paperSize="9" scale="39" orientation="landscape"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9</vt:i4>
      </vt:variant>
    </vt:vector>
  </HeadingPairs>
  <TitlesOfParts>
    <vt:vector size="20" baseType="lpstr">
      <vt:lpstr>График</vt:lpstr>
      <vt:lpstr>1</vt:lpstr>
      <vt:lpstr>2</vt:lpstr>
      <vt:lpstr>3</vt:lpstr>
      <vt:lpstr>корректировка по V и НР</vt:lpstr>
      <vt:lpstr>расчет коррек БУ 2018</vt:lpstr>
      <vt:lpstr>расчет коррек БУ 2019</vt:lpstr>
      <vt:lpstr>корректировка по ТП</vt:lpstr>
      <vt:lpstr>неучт расходы </vt:lpstr>
      <vt:lpstr>Прил 8 корр насел</vt:lpstr>
      <vt:lpstr> корр по точкам пост (1масшт)</vt:lpstr>
      <vt:lpstr>'1'!Область_печати</vt:lpstr>
      <vt:lpstr>'2'!Область_печати</vt:lpstr>
      <vt:lpstr>'3'!Область_печати</vt:lpstr>
      <vt:lpstr>'корректировка по V и НР'!Область_печати</vt:lpstr>
      <vt:lpstr>'корректировка по ТП'!Область_печати</vt:lpstr>
      <vt:lpstr>'неучт расходы '!Область_печати</vt:lpstr>
      <vt:lpstr>'Прил 8 корр насел'!Область_печати</vt:lpstr>
      <vt:lpstr>'расчет коррек БУ 2018'!Область_печати</vt:lpstr>
      <vt:lpstr>'расчет коррек БУ 2019'!Область_печати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2022-10-07T11:30:01Z</dcterms:modified>
</cp:coreProperties>
</file>